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epke\Desktop\"/>
    </mc:Choice>
  </mc:AlternateContent>
  <xr:revisionPtr revIDLastSave="0" documentId="13_ncr:1_{4C223846-4A89-4B11-BED2-8E4408305914}" xr6:coauthVersionLast="28" xr6:coauthVersionMax="28" xr10:uidLastSave="{00000000-0000-0000-0000-000000000000}"/>
  <bookViews>
    <workbookView xWindow="0" yWindow="0" windowWidth="20490" windowHeight="7530" xr2:uid="{35A903C4-7FA7-45E6-B1E1-A6541D8243E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J24" i="1"/>
  <c r="H24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H131" i="1"/>
  <c r="AL67" i="1"/>
  <c r="AK67" i="1"/>
  <c r="AF67" i="1"/>
  <c r="AG67" i="1" s="1"/>
  <c r="L67" i="1"/>
  <c r="M67" i="1" s="1"/>
  <c r="AL66" i="1"/>
  <c r="AK66" i="1"/>
  <c r="AF66" i="1"/>
  <c r="AG66" i="1" s="1"/>
  <c r="L66" i="1"/>
  <c r="M66" i="1" s="1"/>
  <c r="AL65" i="1"/>
  <c r="AK65" i="1"/>
  <c r="AF65" i="1"/>
  <c r="AG65" i="1" s="1"/>
  <c r="L65" i="1"/>
  <c r="M65" i="1" s="1"/>
  <c r="AL64" i="1"/>
  <c r="AK64" i="1"/>
  <c r="AG64" i="1"/>
  <c r="AF64" i="1"/>
  <c r="L64" i="1"/>
  <c r="M64" i="1" s="1"/>
  <c r="AJ64" i="1" s="1"/>
  <c r="AO64" i="1" s="1"/>
  <c r="AP64" i="1" s="1"/>
  <c r="AL63" i="1"/>
  <c r="AK63" i="1"/>
  <c r="AF63" i="1"/>
  <c r="AG63" i="1" s="1"/>
  <c r="L63" i="1"/>
  <c r="M63" i="1" s="1"/>
  <c r="AL62" i="1"/>
  <c r="AK62" i="1"/>
  <c r="AF62" i="1"/>
  <c r="AG62" i="1" s="1"/>
  <c r="L62" i="1"/>
  <c r="M62" i="1" s="1"/>
  <c r="AL61" i="1"/>
  <c r="AK61" i="1"/>
  <c r="AG61" i="1"/>
  <c r="AF61" i="1"/>
  <c r="L61" i="1"/>
  <c r="M61" i="1" s="1"/>
  <c r="AL60" i="1"/>
  <c r="AK60" i="1"/>
  <c r="AG60" i="1"/>
  <c r="AF60" i="1"/>
  <c r="L60" i="1"/>
  <c r="M60" i="1" s="1"/>
  <c r="AJ60" i="1" s="1"/>
  <c r="AO60" i="1" s="1"/>
  <c r="AP60" i="1" s="1"/>
  <c r="AL59" i="1"/>
  <c r="AK59" i="1"/>
  <c r="AF59" i="1"/>
  <c r="AG59" i="1" s="1"/>
  <c r="L59" i="1"/>
  <c r="M59" i="1" s="1"/>
  <c r="AL58" i="1"/>
  <c r="AK58" i="1"/>
  <c r="AF58" i="1"/>
  <c r="AG58" i="1" s="1"/>
  <c r="L58" i="1"/>
  <c r="M58" i="1" s="1"/>
  <c r="AL57" i="1"/>
  <c r="AK57" i="1"/>
  <c r="AF57" i="1"/>
  <c r="AG57" i="1" s="1"/>
  <c r="L57" i="1"/>
  <c r="M57" i="1" s="1"/>
  <c r="AL56" i="1"/>
  <c r="AK56" i="1"/>
  <c r="AG56" i="1"/>
  <c r="AF56" i="1"/>
  <c r="L56" i="1"/>
  <c r="M56" i="1" s="1"/>
  <c r="AJ56" i="1" s="1"/>
  <c r="AO56" i="1" s="1"/>
  <c r="AP56" i="1" s="1"/>
  <c r="AL55" i="1"/>
  <c r="AK55" i="1"/>
  <c r="AF55" i="1"/>
  <c r="AG55" i="1" s="1"/>
  <c r="L55" i="1"/>
  <c r="M55" i="1" s="1"/>
  <c r="AL54" i="1"/>
  <c r="AK54" i="1"/>
  <c r="AF54" i="1"/>
  <c r="AG54" i="1" s="1"/>
  <c r="L54" i="1"/>
  <c r="M54" i="1" s="1"/>
  <c r="AL53" i="1"/>
  <c r="AK53" i="1"/>
  <c r="AG53" i="1"/>
  <c r="AF53" i="1"/>
  <c r="L53" i="1"/>
  <c r="M53" i="1" s="1"/>
  <c r="AL52" i="1"/>
  <c r="AK52" i="1"/>
  <c r="AF52" i="1"/>
  <c r="AG52" i="1" s="1"/>
  <c r="M52" i="1"/>
  <c r="AJ52" i="1" s="1"/>
  <c r="AO52" i="1" s="1"/>
  <c r="AP52" i="1" s="1"/>
  <c r="L52" i="1"/>
  <c r="AL51" i="1"/>
  <c r="AK51" i="1"/>
  <c r="AF51" i="1"/>
  <c r="AG51" i="1" s="1"/>
  <c r="L51" i="1"/>
  <c r="M51" i="1" s="1"/>
  <c r="AL50" i="1"/>
  <c r="AK50" i="1"/>
  <c r="AG50" i="1"/>
  <c r="AF50" i="1"/>
  <c r="L50" i="1"/>
  <c r="M50" i="1" s="1"/>
  <c r="AL49" i="1"/>
  <c r="AK49" i="1"/>
  <c r="AF49" i="1"/>
  <c r="AG49" i="1" s="1"/>
  <c r="N49" i="1"/>
  <c r="M49" i="1"/>
  <c r="AJ49" i="1" s="1"/>
  <c r="AO49" i="1" s="1"/>
  <c r="AP49" i="1" s="1"/>
  <c r="L49" i="1"/>
  <c r="AL48" i="1"/>
  <c r="AF48" i="1"/>
  <c r="AG48" i="1" s="1"/>
  <c r="L48" i="1"/>
  <c r="M48" i="1" s="1"/>
  <c r="AL47" i="1"/>
  <c r="AK47" i="1"/>
  <c r="AG47" i="1"/>
  <c r="AF47" i="1"/>
  <c r="L47" i="1"/>
  <c r="M47" i="1" s="1"/>
  <c r="AL46" i="1"/>
  <c r="AK46" i="1"/>
  <c r="AF46" i="1"/>
  <c r="AG46" i="1" s="1"/>
  <c r="M46" i="1"/>
  <c r="N46" i="1" s="1"/>
  <c r="L46" i="1"/>
  <c r="AL45" i="1"/>
  <c r="AK45" i="1"/>
  <c r="AF45" i="1"/>
  <c r="AG45" i="1" s="1"/>
  <c r="L45" i="1"/>
  <c r="M45" i="1" s="1"/>
  <c r="AL44" i="1"/>
  <c r="AK44" i="1"/>
  <c r="AF44" i="1"/>
  <c r="AG44" i="1" s="1"/>
  <c r="L44" i="1"/>
  <c r="M44" i="1" s="1"/>
  <c r="AL43" i="1"/>
  <c r="AK43" i="1"/>
  <c r="AF43" i="1"/>
  <c r="AG43" i="1" s="1"/>
  <c r="N43" i="1"/>
  <c r="M43" i="1"/>
  <c r="AJ43" i="1" s="1"/>
  <c r="L43" i="1"/>
  <c r="AL42" i="1"/>
  <c r="AK42" i="1"/>
  <c r="AF42" i="1"/>
  <c r="AG42" i="1" s="1"/>
  <c r="M42" i="1"/>
  <c r="N42" i="1" s="1"/>
  <c r="L42" i="1"/>
  <c r="AL41" i="1"/>
  <c r="AK41" i="1"/>
  <c r="AF41" i="1"/>
  <c r="AG41" i="1" s="1"/>
  <c r="L41" i="1"/>
  <c r="M41" i="1" s="1"/>
  <c r="AL40" i="1"/>
  <c r="AK40" i="1"/>
  <c r="AF40" i="1"/>
  <c r="AG40" i="1" s="1"/>
  <c r="L40" i="1"/>
  <c r="M40" i="1" s="1"/>
  <c r="AL39" i="1"/>
  <c r="AK39" i="1"/>
  <c r="AF39" i="1"/>
  <c r="AG39" i="1" s="1"/>
  <c r="N39" i="1"/>
  <c r="M39" i="1"/>
  <c r="AJ39" i="1" s="1"/>
  <c r="AO39" i="1" s="1"/>
  <c r="AP39" i="1" s="1"/>
  <c r="L39" i="1"/>
  <c r="AL38" i="1"/>
  <c r="AK38" i="1"/>
  <c r="AG38" i="1"/>
  <c r="AF38" i="1"/>
  <c r="L38" i="1"/>
  <c r="M38" i="1" s="1"/>
  <c r="N38" i="1" s="1"/>
  <c r="AL37" i="1"/>
  <c r="AK37" i="1"/>
  <c r="AF37" i="1"/>
  <c r="AG37" i="1" s="1"/>
  <c r="M37" i="1"/>
  <c r="N37" i="1" s="1"/>
  <c r="L37" i="1"/>
  <c r="AL36" i="1"/>
  <c r="AK36" i="1"/>
  <c r="AF36" i="1"/>
  <c r="AG36" i="1" s="1"/>
  <c r="L36" i="1"/>
  <c r="M36" i="1" s="1"/>
  <c r="AL35" i="1"/>
  <c r="AK35" i="1"/>
  <c r="AG35" i="1"/>
  <c r="AF35" i="1"/>
  <c r="M35" i="1"/>
  <c r="AJ35" i="1" s="1"/>
  <c r="AO35" i="1" s="1"/>
  <c r="AP35" i="1" s="1"/>
  <c r="L35" i="1"/>
  <c r="AL34" i="1"/>
  <c r="AK34" i="1"/>
  <c r="AF34" i="1"/>
  <c r="AG34" i="1" s="1"/>
  <c r="L34" i="1"/>
  <c r="M34" i="1" s="1"/>
  <c r="N34" i="1" s="1"/>
  <c r="AL33" i="1"/>
  <c r="AK33" i="1"/>
  <c r="AF33" i="1"/>
  <c r="AG33" i="1" s="1"/>
  <c r="L33" i="1"/>
  <c r="M33" i="1" s="1"/>
  <c r="AL32" i="1"/>
  <c r="AK32" i="1"/>
  <c r="AF32" i="1"/>
  <c r="AG32" i="1" s="1"/>
  <c r="L32" i="1"/>
  <c r="M32" i="1" s="1"/>
  <c r="AL31" i="1"/>
  <c r="AF31" i="1"/>
  <c r="AG31" i="1" s="1"/>
  <c r="M31" i="1"/>
  <c r="AJ31" i="1" s="1"/>
  <c r="AO31" i="1" s="1"/>
  <c r="AP31" i="1" s="1"/>
  <c r="L31" i="1"/>
  <c r="AL30" i="1"/>
  <c r="AK30" i="1"/>
  <c r="AF30" i="1"/>
  <c r="AG30" i="1" s="1"/>
  <c r="L30" i="1"/>
  <c r="M30" i="1" s="1"/>
  <c r="AL29" i="1"/>
  <c r="AK29" i="1"/>
  <c r="AG29" i="1"/>
  <c r="AF29" i="1"/>
  <c r="L29" i="1"/>
  <c r="M29" i="1" s="1"/>
  <c r="AL28" i="1"/>
  <c r="AF28" i="1"/>
  <c r="AG28" i="1" s="1"/>
  <c r="L28" i="1"/>
  <c r="M28" i="1" s="1"/>
  <c r="L96" i="1"/>
  <c r="L74" i="1"/>
  <c r="M74" i="1"/>
  <c r="N74" i="1" s="1"/>
  <c r="AF74" i="1"/>
  <c r="AG74" i="1" s="1"/>
  <c r="AK74" i="1"/>
  <c r="AL74" i="1"/>
  <c r="AN74" i="1"/>
  <c r="L75" i="1"/>
  <c r="M75" i="1" s="1"/>
  <c r="AF75" i="1"/>
  <c r="AG75" i="1" s="1"/>
  <c r="AL75" i="1"/>
  <c r="AL23" i="1"/>
  <c r="AG23" i="1"/>
  <c r="AF23" i="1"/>
  <c r="L23" i="1"/>
  <c r="M23" i="1" s="1"/>
  <c r="AJ23" i="1" s="1"/>
  <c r="AL22" i="1"/>
  <c r="AK22" i="1"/>
  <c r="AF22" i="1"/>
  <c r="AG22" i="1" s="1"/>
  <c r="L22" i="1"/>
  <c r="M22" i="1" s="1"/>
  <c r="AL21" i="1"/>
  <c r="AF21" i="1"/>
  <c r="AG21" i="1" s="1"/>
  <c r="L21" i="1"/>
  <c r="M21" i="1" s="1"/>
  <c r="AL20" i="1"/>
  <c r="AK20" i="1"/>
  <c r="AF20" i="1"/>
  <c r="AG20" i="1" s="1"/>
  <c r="L20" i="1"/>
  <c r="M20" i="1" s="1"/>
  <c r="AJ20" i="1" s="1"/>
  <c r="AO20" i="1" s="1"/>
  <c r="AP20" i="1" s="1"/>
  <c r="AL19" i="1"/>
  <c r="AK19" i="1"/>
  <c r="AF19" i="1"/>
  <c r="AG19" i="1" s="1"/>
  <c r="L19" i="1"/>
  <c r="M19" i="1" s="1"/>
  <c r="AL18" i="1"/>
  <c r="AF18" i="1"/>
  <c r="AG18" i="1" s="1"/>
  <c r="L18" i="1"/>
  <c r="M18" i="1" s="1"/>
  <c r="AJ18" i="1" s="1"/>
  <c r="AL17" i="1"/>
  <c r="AF17" i="1"/>
  <c r="AG17" i="1" s="1"/>
  <c r="L17" i="1"/>
  <c r="M17" i="1" s="1"/>
  <c r="AL16" i="1"/>
  <c r="AK16" i="1"/>
  <c r="AF16" i="1"/>
  <c r="AG16" i="1" s="1"/>
  <c r="L16" i="1"/>
  <c r="M16" i="1" s="1"/>
  <c r="AL15" i="1"/>
  <c r="AK15" i="1"/>
  <c r="AF15" i="1"/>
  <c r="AG15" i="1" s="1"/>
  <c r="L15" i="1"/>
  <c r="M15" i="1" s="1"/>
  <c r="AJ15" i="1" s="1"/>
  <c r="AO15" i="1" s="1"/>
  <c r="AP15" i="1" s="1"/>
  <c r="AL14" i="1"/>
  <c r="AF14" i="1"/>
  <c r="AG14" i="1" s="1"/>
  <c r="L14" i="1"/>
  <c r="M14" i="1" s="1"/>
  <c r="AL13" i="1"/>
  <c r="AF13" i="1"/>
  <c r="AG13" i="1" s="1"/>
  <c r="L13" i="1"/>
  <c r="M13" i="1" s="1"/>
  <c r="AL12" i="1"/>
  <c r="AF12" i="1"/>
  <c r="AG12" i="1" s="1"/>
  <c r="L12" i="1"/>
  <c r="M12" i="1" s="1"/>
  <c r="AJ12" i="1" s="1"/>
  <c r="AL11" i="1"/>
  <c r="AF11" i="1"/>
  <c r="AG11" i="1" s="1"/>
  <c r="L11" i="1"/>
  <c r="M11" i="1" s="1"/>
  <c r="AL10" i="1"/>
  <c r="AF10" i="1"/>
  <c r="AG10" i="1" s="1"/>
  <c r="L10" i="1"/>
  <c r="M10" i="1" s="1"/>
  <c r="AL9" i="1"/>
  <c r="AK9" i="1"/>
  <c r="AF9" i="1"/>
  <c r="AG9" i="1" s="1"/>
  <c r="L9" i="1"/>
  <c r="M9" i="1" s="1"/>
  <c r="AL8" i="1"/>
  <c r="AF8" i="1"/>
  <c r="AG8" i="1" s="1"/>
  <c r="L8" i="1"/>
  <c r="M8" i="1" s="1"/>
  <c r="AJ8" i="1" s="1"/>
  <c r="AO8" i="1" s="1"/>
  <c r="AP8" i="1" s="1"/>
  <c r="N33" i="1" l="1"/>
  <c r="AJ33" i="1"/>
  <c r="AO33" i="1" s="1"/>
  <c r="AP33" i="1" s="1"/>
  <c r="N45" i="1"/>
  <c r="AJ45" i="1"/>
  <c r="AO45" i="1" s="1"/>
  <c r="AP45" i="1" s="1"/>
  <c r="N41" i="1"/>
  <c r="AJ41" i="1"/>
  <c r="AO41" i="1" s="1"/>
  <c r="AP41" i="1" s="1"/>
  <c r="AJ47" i="1"/>
  <c r="AO47" i="1" s="1"/>
  <c r="AP47" i="1" s="1"/>
  <c r="N47" i="1"/>
  <c r="N28" i="1"/>
  <c r="AJ28" i="1"/>
  <c r="AO28" i="1" s="1"/>
  <c r="AP28" i="1" s="1"/>
  <c r="AJ53" i="1"/>
  <c r="AO53" i="1" s="1"/>
  <c r="AP53" i="1" s="1"/>
  <c r="N53" i="1"/>
  <c r="AJ37" i="1"/>
  <c r="AO37" i="1" s="1"/>
  <c r="AP37" i="1" s="1"/>
  <c r="N35" i="1"/>
  <c r="AO43" i="1"/>
  <c r="AP43" i="1" s="1"/>
  <c r="AJ30" i="1"/>
  <c r="AO30" i="1" s="1"/>
  <c r="AP30" i="1" s="1"/>
  <c r="N30" i="1"/>
  <c r="AJ36" i="1"/>
  <c r="AO36" i="1" s="1"/>
  <c r="AP36" i="1" s="1"/>
  <c r="N36" i="1"/>
  <c r="AJ61" i="1"/>
  <c r="AO61" i="1" s="1"/>
  <c r="AP61" i="1" s="1"/>
  <c r="N61" i="1"/>
  <c r="AJ32" i="1"/>
  <c r="AO32" i="1" s="1"/>
  <c r="AP32" i="1" s="1"/>
  <c r="N32" i="1"/>
  <c r="N58" i="1"/>
  <c r="AJ58" i="1"/>
  <c r="AO58" i="1" s="1"/>
  <c r="AP58" i="1" s="1"/>
  <c r="N66" i="1"/>
  <c r="AJ66" i="1"/>
  <c r="AO66" i="1" s="1"/>
  <c r="AP66" i="1" s="1"/>
  <c r="AJ55" i="1"/>
  <c r="AO55" i="1" s="1"/>
  <c r="AP55" i="1" s="1"/>
  <c r="N55" i="1"/>
  <c r="AJ63" i="1"/>
  <c r="AO63" i="1" s="1"/>
  <c r="AP63" i="1" s="1"/>
  <c r="N63" i="1"/>
  <c r="N29" i="1"/>
  <c r="AJ29" i="1"/>
  <c r="AO29" i="1" s="1"/>
  <c r="AP29" i="1" s="1"/>
  <c r="AJ44" i="1"/>
  <c r="AO44" i="1" s="1"/>
  <c r="AP44" i="1" s="1"/>
  <c r="N44" i="1"/>
  <c r="AJ59" i="1"/>
  <c r="AO59" i="1" s="1"/>
  <c r="AP59" i="1" s="1"/>
  <c r="N59" i="1"/>
  <c r="AJ67" i="1"/>
  <c r="AO67" i="1" s="1"/>
  <c r="AP67" i="1" s="1"/>
  <c r="N67" i="1"/>
  <c r="AJ51" i="1"/>
  <c r="AO51" i="1" s="1"/>
  <c r="AP51" i="1" s="1"/>
  <c r="N51" i="1"/>
  <c r="AJ57" i="1"/>
  <c r="AO57" i="1" s="1"/>
  <c r="AP57" i="1" s="1"/>
  <c r="N57" i="1"/>
  <c r="AJ65" i="1"/>
  <c r="AO65" i="1" s="1"/>
  <c r="AP65" i="1" s="1"/>
  <c r="N65" i="1"/>
  <c r="AJ48" i="1"/>
  <c r="AO48" i="1" s="1"/>
  <c r="AP48" i="1" s="1"/>
  <c r="N48" i="1"/>
  <c r="N54" i="1"/>
  <c r="AJ54" i="1"/>
  <c r="AO54" i="1" s="1"/>
  <c r="AP54" i="1" s="1"/>
  <c r="N62" i="1"/>
  <c r="AJ62" i="1"/>
  <c r="AO62" i="1" s="1"/>
  <c r="AP62" i="1" s="1"/>
  <c r="AJ40" i="1"/>
  <c r="AO40" i="1" s="1"/>
  <c r="AP40" i="1" s="1"/>
  <c r="N40" i="1"/>
  <c r="N50" i="1"/>
  <c r="AJ50" i="1"/>
  <c r="AO50" i="1" s="1"/>
  <c r="AP50" i="1" s="1"/>
  <c r="N31" i="1"/>
  <c r="AJ34" i="1"/>
  <c r="AO34" i="1" s="1"/>
  <c r="AP34" i="1" s="1"/>
  <c r="AJ38" i="1"/>
  <c r="AO38" i="1" s="1"/>
  <c r="AP38" i="1" s="1"/>
  <c r="AJ42" i="1"/>
  <c r="AO42" i="1" s="1"/>
  <c r="AP42" i="1" s="1"/>
  <c r="AJ46" i="1"/>
  <c r="AO46" i="1" s="1"/>
  <c r="AP46" i="1" s="1"/>
  <c r="N52" i="1"/>
  <c r="N56" i="1"/>
  <c r="N60" i="1"/>
  <c r="N64" i="1"/>
  <c r="N75" i="1"/>
  <c r="AJ75" i="1"/>
  <c r="AO75" i="1" s="1"/>
  <c r="AP75" i="1" s="1"/>
  <c r="AJ74" i="1"/>
  <c r="AO74" i="1" s="1"/>
  <c r="AP74" i="1" s="1"/>
  <c r="AO18" i="1"/>
  <c r="AP18" i="1" s="1"/>
  <c r="AO23" i="1"/>
  <c r="AP23" i="1" s="1"/>
  <c r="AO12" i="1"/>
  <c r="AP12" i="1" s="1"/>
  <c r="N16" i="1"/>
  <c r="AJ16" i="1"/>
  <c r="AO16" i="1" s="1"/>
  <c r="AP16" i="1" s="1"/>
  <c r="N21" i="1"/>
  <c r="AJ21" i="1"/>
  <c r="AO21" i="1" s="1"/>
  <c r="AP21" i="1" s="1"/>
  <c r="AJ13" i="1"/>
  <c r="AO13" i="1" s="1"/>
  <c r="AP13" i="1" s="1"/>
  <c r="N13" i="1"/>
  <c r="AJ11" i="1"/>
  <c r="AO11" i="1" s="1"/>
  <c r="AP11" i="1" s="1"/>
  <c r="N11" i="1"/>
  <c r="N9" i="1"/>
  <c r="AJ9" i="1"/>
  <c r="AO9" i="1" s="1"/>
  <c r="AP9" i="1" s="1"/>
  <c r="N10" i="1"/>
  <c r="AJ10" i="1"/>
  <c r="AO10" i="1" s="1"/>
  <c r="AP10" i="1" s="1"/>
  <c r="AJ14" i="1"/>
  <c r="AO14" i="1" s="1"/>
  <c r="AP14" i="1" s="1"/>
  <c r="N14" i="1"/>
  <c r="N17" i="1"/>
  <c r="AJ17" i="1"/>
  <c r="AO17" i="1" s="1"/>
  <c r="AP17" i="1" s="1"/>
  <c r="AJ19" i="1"/>
  <c r="AO19" i="1" s="1"/>
  <c r="AP19" i="1" s="1"/>
  <c r="N19" i="1"/>
  <c r="N22" i="1"/>
  <c r="AJ22" i="1"/>
  <c r="AO22" i="1" s="1"/>
  <c r="AP22" i="1" s="1"/>
  <c r="N18" i="1"/>
  <c r="N23" i="1"/>
  <c r="N12" i="1"/>
  <c r="N8" i="1"/>
  <c r="N15" i="1"/>
  <c r="N20" i="1"/>
  <c r="AL113" i="1" l="1"/>
  <c r="AK113" i="1"/>
  <c r="AF113" i="1"/>
  <c r="AG113" i="1" s="1"/>
  <c r="L113" i="1"/>
  <c r="M113" i="1" s="1"/>
  <c r="AL111" i="1"/>
  <c r="AF111" i="1"/>
  <c r="AG111" i="1" s="1"/>
  <c r="L111" i="1"/>
  <c r="M111" i="1" s="1"/>
  <c r="AJ111" i="1" s="1"/>
  <c r="AL94" i="1"/>
  <c r="AF94" i="1"/>
  <c r="AG94" i="1" s="1"/>
  <c r="L94" i="1"/>
  <c r="M94" i="1" s="1"/>
  <c r="AL80" i="1"/>
  <c r="AF80" i="1"/>
  <c r="AG80" i="1" s="1"/>
  <c r="L80" i="1"/>
  <c r="M80" i="1" s="1"/>
  <c r="AJ80" i="1" s="1"/>
  <c r="AL112" i="1"/>
  <c r="AK112" i="1"/>
  <c r="AF112" i="1"/>
  <c r="AG112" i="1" s="1"/>
  <c r="L112" i="1"/>
  <c r="M112" i="1" s="1"/>
  <c r="AL116" i="1"/>
  <c r="AK116" i="1"/>
  <c r="AF116" i="1"/>
  <c r="AG116" i="1" s="1"/>
  <c r="L116" i="1"/>
  <c r="M116" i="1" s="1"/>
  <c r="AL99" i="1"/>
  <c r="AK99" i="1"/>
  <c r="AF99" i="1"/>
  <c r="AG99" i="1" s="1"/>
  <c r="L99" i="1"/>
  <c r="M99" i="1" s="1"/>
  <c r="AJ99" i="1" s="1"/>
  <c r="AL79" i="1"/>
  <c r="AF79" i="1"/>
  <c r="AG79" i="1" s="1"/>
  <c r="L79" i="1"/>
  <c r="M79" i="1" s="1"/>
  <c r="AL107" i="1"/>
  <c r="AK107" i="1"/>
  <c r="AF107" i="1"/>
  <c r="AG107" i="1" s="1"/>
  <c r="L107" i="1"/>
  <c r="M107" i="1" s="1"/>
  <c r="AJ107" i="1" s="1"/>
  <c r="AL86" i="1"/>
  <c r="AK86" i="1"/>
  <c r="AF86" i="1"/>
  <c r="AG86" i="1" s="1"/>
  <c r="L86" i="1"/>
  <c r="M86" i="1" s="1"/>
  <c r="N86" i="1" s="1"/>
  <c r="AL123" i="1"/>
  <c r="AK123" i="1"/>
  <c r="AF123" i="1"/>
  <c r="AG123" i="1" s="1"/>
  <c r="L123" i="1"/>
  <c r="M123" i="1" s="1"/>
  <c r="AJ123" i="1" s="1"/>
  <c r="AL121" i="1"/>
  <c r="AK121" i="1"/>
  <c r="AF121" i="1"/>
  <c r="AG121" i="1" s="1"/>
  <c r="L121" i="1"/>
  <c r="M121" i="1" s="1"/>
  <c r="AL118" i="1"/>
  <c r="AK118" i="1"/>
  <c r="AF118" i="1"/>
  <c r="AG118" i="1" s="1"/>
  <c r="L118" i="1"/>
  <c r="M118" i="1" s="1"/>
  <c r="N118" i="1" s="1"/>
  <c r="AL126" i="1"/>
  <c r="AK126" i="1"/>
  <c r="AF126" i="1"/>
  <c r="AG126" i="1" s="1"/>
  <c r="L126" i="1"/>
  <c r="M126" i="1" s="1"/>
  <c r="N126" i="1" s="1"/>
  <c r="AL109" i="1"/>
  <c r="AK109" i="1"/>
  <c r="AF109" i="1"/>
  <c r="AG109" i="1" s="1"/>
  <c r="L109" i="1"/>
  <c r="M109" i="1" s="1"/>
  <c r="AJ109" i="1" s="1"/>
  <c r="AL108" i="1"/>
  <c r="AK108" i="1"/>
  <c r="AF108" i="1"/>
  <c r="AG108" i="1" s="1"/>
  <c r="L108" i="1"/>
  <c r="M108" i="1" s="1"/>
  <c r="AL127" i="1"/>
  <c r="AK127" i="1"/>
  <c r="AF127" i="1"/>
  <c r="AG127" i="1" s="1"/>
  <c r="L127" i="1"/>
  <c r="M127" i="1" s="1"/>
  <c r="N127" i="1" s="1"/>
  <c r="AL103" i="1"/>
  <c r="AK103" i="1"/>
  <c r="AF103" i="1"/>
  <c r="AG103" i="1" s="1"/>
  <c r="L103" i="1"/>
  <c r="M103" i="1" s="1"/>
  <c r="N103" i="1" s="1"/>
  <c r="AL114" i="1"/>
  <c r="AK114" i="1"/>
  <c r="AF114" i="1"/>
  <c r="AG114" i="1" s="1"/>
  <c r="L114" i="1"/>
  <c r="M114" i="1" s="1"/>
  <c r="AL96" i="1"/>
  <c r="AK96" i="1"/>
  <c r="AF96" i="1"/>
  <c r="AG96" i="1" s="1"/>
  <c r="AL125" i="1"/>
  <c r="AK125" i="1"/>
  <c r="AF125" i="1"/>
  <c r="AG125" i="1" s="1"/>
  <c r="L125" i="1"/>
  <c r="M125" i="1" s="1"/>
  <c r="AL92" i="1"/>
  <c r="AK92" i="1"/>
  <c r="AF92" i="1"/>
  <c r="AG92" i="1" s="1"/>
  <c r="L92" i="1"/>
  <c r="M92" i="1" s="1"/>
  <c r="AL104" i="1"/>
  <c r="AK104" i="1"/>
  <c r="AF104" i="1"/>
  <c r="AG104" i="1" s="1"/>
  <c r="L104" i="1"/>
  <c r="M104" i="1" s="1"/>
  <c r="AL106" i="1"/>
  <c r="AK106" i="1"/>
  <c r="AF106" i="1"/>
  <c r="AG106" i="1" s="1"/>
  <c r="L106" i="1"/>
  <c r="M106" i="1" s="1"/>
  <c r="AJ106" i="1" s="1"/>
  <c r="AL85" i="1"/>
  <c r="AF85" i="1"/>
  <c r="AG85" i="1" s="1"/>
  <c r="L85" i="1"/>
  <c r="M85" i="1" s="1"/>
  <c r="AJ85" i="1" s="1"/>
  <c r="AL83" i="1"/>
  <c r="AK83" i="1"/>
  <c r="AF83" i="1"/>
  <c r="AG83" i="1" s="1"/>
  <c r="L83" i="1"/>
  <c r="M83" i="1" s="1"/>
  <c r="AL87" i="1"/>
  <c r="AK87" i="1"/>
  <c r="AF87" i="1"/>
  <c r="AG87" i="1" s="1"/>
  <c r="L87" i="1"/>
  <c r="M87" i="1" s="1"/>
  <c r="AL95" i="1"/>
  <c r="AK95" i="1"/>
  <c r="AF95" i="1"/>
  <c r="AG95" i="1" s="1"/>
  <c r="L95" i="1"/>
  <c r="M95" i="1" s="1"/>
  <c r="AL100" i="1"/>
  <c r="AK100" i="1"/>
  <c r="AF100" i="1"/>
  <c r="AG100" i="1" s="1"/>
  <c r="L100" i="1"/>
  <c r="M100" i="1" s="1"/>
  <c r="AJ100" i="1" s="1"/>
  <c r="AL117" i="1"/>
  <c r="AK117" i="1"/>
  <c r="AF117" i="1"/>
  <c r="AG117" i="1" s="1"/>
  <c r="L117" i="1"/>
  <c r="M117" i="1" s="1"/>
  <c r="AL122" i="1"/>
  <c r="AK122" i="1"/>
  <c r="AF122" i="1"/>
  <c r="AG122" i="1" s="1"/>
  <c r="L122" i="1"/>
  <c r="M122" i="1" s="1"/>
  <c r="AL88" i="1"/>
  <c r="AF88" i="1"/>
  <c r="AG88" i="1" s="1"/>
  <c r="L88" i="1"/>
  <c r="M88" i="1" s="1"/>
  <c r="AJ88" i="1" s="1"/>
  <c r="AL102" i="1"/>
  <c r="AK102" i="1"/>
  <c r="AF102" i="1"/>
  <c r="AG102" i="1" s="1"/>
  <c r="L102" i="1"/>
  <c r="M102" i="1" s="1"/>
  <c r="AL130" i="1"/>
  <c r="AK130" i="1"/>
  <c r="AF130" i="1"/>
  <c r="AG130" i="1" s="1"/>
  <c r="L130" i="1"/>
  <c r="M130" i="1" s="1"/>
  <c r="N130" i="1" s="1"/>
  <c r="AL119" i="1"/>
  <c r="AK119" i="1"/>
  <c r="AF119" i="1"/>
  <c r="AG119" i="1" s="1"/>
  <c r="L119" i="1"/>
  <c r="M119" i="1" s="1"/>
  <c r="N119" i="1" s="1"/>
  <c r="AL82" i="1"/>
  <c r="AK82" i="1"/>
  <c r="AF82" i="1"/>
  <c r="AG82" i="1" s="1"/>
  <c r="L82" i="1"/>
  <c r="M82" i="1" s="1"/>
  <c r="AL98" i="1"/>
  <c r="AK98" i="1"/>
  <c r="AF98" i="1"/>
  <c r="AG98" i="1" s="1"/>
  <c r="L98" i="1"/>
  <c r="M98" i="1" s="1"/>
  <c r="AL120" i="1"/>
  <c r="AK120" i="1"/>
  <c r="AF120" i="1"/>
  <c r="AG120" i="1" s="1"/>
  <c r="L120" i="1"/>
  <c r="M120" i="1" s="1"/>
  <c r="AJ120" i="1" s="1"/>
  <c r="AL101" i="1"/>
  <c r="AK101" i="1"/>
  <c r="AF101" i="1"/>
  <c r="AG101" i="1" s="1"/>
  <c r="L101" i="1"/>
  <c r="M101" i="1" s="1"/>
  <c r="AL129" i="1"/>
  <c r="AK129" i="1"/>
  <c r="AF129" i="1"/>
  <c r="AG129" i="1" s="1"/>
  <c r="L129" i="1"/>
  <c r="M129" i="1" s="1"/>
  <c r="AL128" i="1"/>
  <c r="AK128" i="1"/>
  <c r="AF128" i="1"/>
  <c r="AG128" i="1" s="1"/>
  <c r="L128" i="1"/>
  <c r="M128" i="1" s="1"/>
  <c r="AL76" i="1"/>
  <c r="AK76" i="1"/>
  <c r="AF76" i="1"/>
  <c r="AG76" i="1" s="1"/>
  <c r="L76" i="1"/>
  <c r="M76" i="1" s="1"/>
  <c r="AJ76" i="1" s="1"/>
  <c r="AL84" i="1"/>
  <c r="AF84" i="1"/>
  <c r="AG84" i="1" s="1"/>
  <c r="L84" i="1"/>
  <c r="M84" i="1" s="1"/>
  <c r="N84" i="1" s="1"/>
  <c r="AL115" i="1"/>
  <c r="AK115" i="1"/>
  <c r="AF115" i="1"/>
  <c r="AG115" i="1" s="1"/>
  <c r="L115" i="1"/>
  <c r="M115" i="1" s="1"/>
  <c r="AL91" i="1"/>
  <c r="AF91" i="1"/>
  <c r="AG91" i="1" s="1"/>
  <c r="L91" i="1"/>
  <c r="M91" i="1" s="1"/>
  <c r="AL93" i="1"/>
  <c r="AK93" i="1"/>
  <c r="AF93" i="1"/>
  <c r="AG93" i="1" s="1"/>
  <c r="L93" i="1"/>
  <c r="M93" i="1" s="1"/>
  <c r="AL77" i="1"/>
  <c r="AF77" i="1"/>
  <c r="AG77" i="1" s="1"/>
  <c r="L77" i="1"/>
  <c r="M77" i="1" s="1"/>
  <c r="AL78" i="1"/>
  <c r="AF78" i="1"/>
  <c r="AG78" i="1" s="1"/>
  <c r="L78" i="1"/>
  <c r="M78" i="1" s="1"/>
  <c r="AJ78" i="1" s="1"/>
  <c r="AL105" i="1"/>
  <c r="AK105" i="1"/>
  <c r="AF105" i="1"/>
  <c r="AG105" i="1" s="1"/>
  <c r="L105" i="1"/>
  <c r="M105" i="1" s="1"/>
  <c r="AL97" i="1"/>
  <c r="AK97" i="1"/>
  <c r="AF97" i="1"/>
  <c r="AG97" i="1" s="1"/>
  <c r="L97" i="1"/>
  <c r="M97" i="1" s="1"/>
  <c r="AL124" i="1"/>
  <c r="AK124" i="1"/>
  <c r="AF124" i="1"/>
  <c r="AG124" i="1" s="1"/>
  <c r="L124" i="1"/>
  <c r="M124" i="1" s="1"/>
  <c r="AL89" i="1"/>
  <c r="AK89" i="1"/>
  <c r="AF89" i="1"/>
  <c r="AG89" i="1" s="1"/>
  <c r="L89" i="1"/>
  <c r="M89" i="1" s="1"/>
  <c r="AJ89" i="1" s="1"/>
  <c r="AL81" i="1"/>
  <c r="AF81" i="1"/>
  <c r="AG81" i="1" s="1"/>
  <c r="L81" i="1"/>
  <c r="M81" i="1" s="1"/>
  <c r="N81" i="1" s="1"/>
  <c r="AL110" i="1"/>
  <c r="AK110" i="1"/>
  <c r="AF110" i="1"/>
  <c r="AG110" i="1" s="1"/>
  <c r="L110" i="1"/>
  <c r="M110" i="1" s="1"/>
  <c r="AL90" i="1"/>
  <c r="AF90" i="1"/>
  <c r="AG90" i="1" s="1"/>
  <c r="L90" i="1"/>
  <c r="M90" i="1" s="1"/>
  <c r="AN7" i="1"/>
  <c r="AL7" i="1"/>
  <c r="AK7" i="1"/>
  <c r="AF7" i="1"/>
  <c r="AG7" i="1" s="1"/>
  <c r="L7" i="1"/>
  <c r="M7" i="1" s="1"/>
  <c r="AO111" i="1" l="1"/>
  <c r="AP111" i="1" s="1"/>
  <c r="AO76" i="1"/>
  <c r="AP76" i="1" s="1"/>
  <c r="AO99" i="1"/>
  <c r="AP99" i="1" s="1"/>
  <c r="N78" i="1"/>
  <c r="AO106" i="1"/>
  <c r="AP106" i="1" s="1"/>
  <c r="AO88" i="1"/>
  <c r="AP88" i="1" s="1"/>
  <c r="AO80" i="1"/>
  <c r="AP80" i="1" s="1"/>
  <c r="AO123" i="1"/>
  <c r="AP123" i="1" s="1"/>
  <c r="N115" i="1"/>
  <c r="AJ115" i="1"/>
  <c r="AO115" i="1" s="1"/>
  <c r="AP115" i="1" s="1"/>
  <c r="N110" i="1"/>
  <c r="AJ110" i="1"/>
  <c r="AO110" i="1" s="1"/>
  <c r="AP110" i="1" s="1"/>
  <c r="AO78" i="1"/>
  <c r="AP78" i="1" s="1"/>
  <c r="AJ119" i="1"/>
  <c r="AO119" i="1" s="1"/>
  <c r="AP119" i="1" s="1"/>
  <c r="AO107" i="1"/>
  <c r="AP107" i="1" s="1"/>
  <c r="N80" i="1"/>
  <c r="AO120" i="1"/>
  <c r="AP120" i="1" s="1"/>
  <c r="AO100" i="1"/>
  <c r="AP100" i="1" s="1"/>
  <c r="AJ86" i="1"/>
  <c r="AO86" i="1" s="1"/>
  <c r="AP86" i="1" s="1"/>
  <c r="N107" i="1"/>
  <c r="N120" i="1"/>
  <c r="AO89" i="1"/>
  <c r="AP89" i="1" s="1"/>
  <c r="AO85" i="1"/>
  <c r="AP85" i="1" s="1"/>
  <c r="N76" i="1"/>
  <c r="N7" i="1"/>
  <c r="AJ7" i="1"/>
  <c r="AO7" i="1" s="1"/>
  <c r="AP7" i="1" s="1"/>
  <c r="AJ122" i="1"/>
  <c r="AO122" i="1" s="1"/>
  <c r="AP122" i="1" s="1"/>
  <c r="N122" i="1"/>
  <c r="AJ95" i="1"/>
  <c r="AO95" i="1" s="1"/>
  <c r="AP95" i="1" s="1"/>
  <c r="N95" i="1"/>
  <c r="N85" i="1"/>
  <c r="AJ126" i="1"/>
  <c r="AO126" i="1" s="1"/>
  <c r="AP126" i="1" s="1"/>
  <c r="AJ113" i="1"/>
  <c r="AO113" i="1" s="1"/>
  <c r="AP113" i="1" s="1"/>
  <c r="N113" i="1"/>
  <c r="M96" i="1"/>
  <c r="AJ91" i="1"/>
  <c r="AO91" i="1" s="1"/>
  <c r="AP91" i="1" s="1"/>
  <c r="N91" i="1"/>
  <c r="N83" i="1"/>
  <c r="AJ83" i="1"/>
  <c r="AO83" i="1" s="1"/>
  <c r="AP83" i="1" s="1"/>
  <c r="AO109" i="1"/>
  <c r="AP109" i="1" s="1"/>
  <c r="AJ79" i="1"/>
  <c r="AO79" i="1" s="1"/>
  <c r="AP79" i="1" s="1"/>
  <c r="N79" i="1"/>
  <c r="AJ116" i="1"/>
  <c r="AO116" i="1" s="1"/>
  <c r="AP116" i="1" s="1"/>
  <c r="N116" i="1"/>
  <c r="AJ94" i="1"/>
  <c r="AO94" i="1" s="1"/>
  <c r="AP94" i="1" s="1"/>
  <c r="N94" i="1"/>
  <c r="AJ82" i="1"/>
  <c r="AO82" i="1" s="1"/>
  <c r="AP82" i="1" s="1"/>
  <c r="N82" i="1"/>
  <c r="AJ124" i="1"/>
  <c r="AO124" i="1" s="1"/>
  <c r="AP124" i="1" s="1"/>
  <c r="N124" i="1"/>
  <c r="N100" i="1"/>
  <c r="N125" i="1"/>
  <c r="AJ125" i="1"/>
  <c r="AO125" i="1" s="1"/>
  <c r="AP125" i="1" s="1"/>
  <c r="AJ103" i="1"/>
  <c r="AO103" i="1" s="1"/>
  <c r="AP103" i="1" s="1"/>
  <c r="N111" i="1"/>
  <c r="N101" i="1"/>
  <c r="AJ101" i="1"/>
  <c r="AO101" i="1" s="1"/>
  <c r="AP101" i="1" s="1"/>
  <c r="AJ104" i="1"/>
  <c r="AO104" i="1" s="1"/>
  <c r="AP104" i="1" s="1"/>
  <c r="N104" i="1"/>
  <c r="AJ121" i="1"/>
  <c r="AO121" i="1" s="1"/>
  <c r="AP121" i="1" s="1"/>
  <c r="N121" i="1"/>
  <c r="O7" i="1"/>
  <c r="AJ93" i="1"/>
  <c r="AO93" i="1" s="1"/>
  <c r="AP93" i="1" s="1"/>
  <c r="N93" i="1"/>
  <c r="AJ129" i="1"/>
  <c r="AO129" i="1" s="1"/>
  <c r="AP129" i="1" s="1"/>
  <c r="N129" i="1"/>
  <c r="AJ98" i="1"/>
  <c r="AO98" i="1" s="1"/>
  <c r="AP98" i="1" s="1"/>
  <c r="N98" i="1"/>
  <c r="N106" i="1"/>
  <c r="AJ108" i="1"/>
  <c r="AO108" i="1" s="1"/>
  <c r="AP108" i="1" s="1"/>
  <c r="N108" i="1"/>
  <c r="AJ77" i="1"/>
  <c r="AO77" i="1" s="1"/>
  <c r="AP77" i="1" s="1"/>
  <c r="N77" i="1"/>
  <c r="N117" i="1"/>
  <c r="AJ117" i="1"/>
  <c r="AO117" i="1" s="1"/>
  <c r="AP117" i="1" s="1"/>
  <c r="AJ87" i="1"/>
  <c r="AO87" i="1" s="1"/>
  <c r="AP87" i="1" s="1"/>
  <c r="N87" i="1"/>
  <c r="AJ97" i="1"/>
  <c r="AO97" i="1" s="1"/>
  <c r="AP97" i="1" s="1"/>
  <c r="N97" i="1"/>
  <c r="N89" i="1"/>
  <c r="N105" i="1"/>
  <c r="AJ105" i="1"/>
  <c r="AO105" i="1" s="1"/>
  <c r="AP105" i="1" s="1"/>
  <c r="AJ128" i="1"/>
  <c r="AO128" i="1" s="1"/>
  <c r="AP128" i="1" s="1"/>
  <c r="N128" i="1"/>
  <c r="AJ102" i="1"/>
  <c r="AO102" i="1" s="1"/>
  <c r="AP102" i="1" s="1"/>
  <c r="N102" i="1"/>
  <c r="AJ92" i="1"/>
  <c r="AO92" i="1" s="1"/>
  <c r="AP92" i="1" s="1"/>
  <c r="N92" i="1"/>
  <c r="AJ90" i="1"/>
  <c r="AO90" i="1" s="1"/>
  <c r="N90" i="1"/>
  <c r="AJ114" i="1"/>
  <c r="AO114" i="1" s="1"/>
  <c r="AP114" i="1" s="1"/>
  <c r="N114" i="1"/>
  <c r="N112" i="1"/>
  <c r="AJ112" i="1"/>
  <c r="AO112" i="1" s="1"/>
  <c r="AP112" i="1" s="1"/>
  <c r="AJ81" i="1"/>
  <c r="AO81" i="1" s="1"/>
  <c r="AP81" i="1" s="1"/>
  <c r="AJ84" i="1"/>
  <c r="AO84" i="1" s="1"/>
  <c r="AP84" i="1" s="1"/>
  <c r="AJ130" i="1"/>
  <c r="AO130" i="1" s="1"/>
  <c r="AP130" i="1" s="1"/>
  <c r="AJ127" i="1"/>
  <c r="AO127" i="1" s="1"/>
  <c r="AP127" i="1" s="1"/>
  <c r="AJ118" i="1"/>
  <c r="AO118" i="1" s="1"/>
  <c r="AP118" i="1" s="1"/>
  <c r="N88" i="1"/>
  <c r="N109" i="1"/>
  <c r="N123" i="1"/>
  <c r="N99" i="1"/>
  <c r="AP90" i="1" l="1"/>
  <c r="N96" i="1"/>
  <c r="AJ96" i="1"/>
  <c r="AO96" i="1" s="1"/>
  <c r="AP96" i="1" s="1"/>
  <c r="AO143" i="1" l="1"/>
  <c r="M143" i="1"/>
</calcChain>
</file>

<file path=xl/sharedStrings.xml><?xml version="1.0" encoding="utf-8"?>
<sst xmlns="http://schemas.openxmlformats.org/spreadsheetml/2006/main" count="766" uniqueCount="174">
  <si>
    <t>Genotype</t>
  </si>
  <si>
    <t>WT.</t>
  </si>
  <si>
    <t>GR FL</t>
  </si>
  <si>
    <t>CL. FL.</t>
  </si>
  <si>
    <t>ST.</t>
  </si>
  <si>
    <t>INDEX POINTS</t>
  </si>
  <si>
    <t>Eligible</t>
  </si>
  <si>
    <t>BIRTH</t>
  </si>
  <si>
    <t>PER</t>
  </si>
  <si>
    <t>WT</t>
  </si>
  <si>
    <t>LENGTH</t>
  </si>
  <si>
    <t xml:space="preserve">  FIBER</t>
  </si>
  <si>
    <t>SCROTAL</t>
  </si>
  <si>
    <t>CARCASS</t>
  </si>
  <si>
    <t>FINAL</t>
  </si>
  <si>
    <t>TEST</t>
  </si>
  <si>
    <t>EARTAG</t>
  </si>
  <si>
    <t>Reg</t>
  </si>
  <si>
    <t>Scrapie</t>
  </si>
  <si>
    <t>&amp;HORN</t>
  </si>
  <si>
    <t>INT.</t>
  </si>
  <si>
    <t>TOTAL</t>
  </si>
  <si>
    <t>DAY OF</t>
  </si>
  <si>
    <t>ADJ.</t>
  </si>
  <si>
    <t>DIA</t>
  </si>
  <si>
    <t>SCORES</t>
  </si>
  <si>
    <t>CIRCUM.</t>
  </si>
  <si>
    <t>FAT</t>
  </si>
  <si>
    <t>LEA</t>
  </si>
  <si>
    <t>INDEX</t>
  </si>
  <si>
    <t>AGE IN</t>
  </si>
  <si>
    <t>WT/DAY</t>
  </si>
  <si>
    <t>WEIGH</t>
  </si>
  <si>
    <t>GAIN</t>
  </si>
  <si>
    <t>CFW</t>
  </si>
  <si>
    <t>MICRON</t>
  </si>
  <si>
    <t>C.V.</t>
  </si>
  <si>
    <t>#</t>
  </si>
  <si>
    <t>DATE</t>
  </si>
  <si>
    <t>TYPE</t>
  </si>
  <si>
    <t>ADG</t>
  </si>
  <si>
    <t>Ratio</t>
  </si>
  <si>
    <t>AGE</t>
  </si>
  <si>
    <t>365 D</t>
  </si>
  <si>
    <t>365 DAY</t>
  </si>
  <si>
    <t>MICRONS</t>
  </si>
  <si>
    <t>CV</t>
  </si>
  <si>
    <t>GRADE</t>
  </si>
  <si>
    <t>FACE</t>
  </si>
  <si>
    <t>WRINKLE</t>
  </si>
  <si>
    <t>BELLY</t>
  </si>
  <si>
    <t>(cm)</t>
  </si>
  <si>
    <t>DEPTH</t>
  </si>
  <si>
    <t>/CWT</t>
  </si>
  <si>
    <t>SCORE</t>
  </si>
  <si>
    <t>RATIO</t>
  </si>
  <si>
    <t xml:space="preserve">    OWNER</t>
  </si>
  <si>
    <t>DAYS</t>
  </si>
  <si>
    <t>NO.</t>
  </si>
  <si>
    <t>PTS.</t>
  </si>
  <si>
    <t>Example-</t>
  </si>
  <si>
    <t>L665</t>
  </si>
  <si>
    <t>N</t>
  </si>
  <si>
    <t>QR</t>
  </si>
  <si>
    <t>TR-H</t>
  </si>
  <si>
    <t>Jim and Teena Lynn</t>
  </si>
  <si>
    <t>17026</t>
  </si>
  <si>
    <t>RR</t>
  </si>
  <si>
    <t>S/H</t>
  </si>
  <si>
    <t>Mike McCormick</t>
  </si>
  <si>
    <t>117</t>
  </si>
  <si>
    <t>TR/H</t>
  </si>
  <si>
    <t>Ian McGivney</t>
  </si>
  <si>
    <t>351</t>
  </si>
  <si>
    <t>TW/H</t>
  </si>
  <si>
    <t>Lance Rabel</t>
  </si>
  <si>
    <t>352</t>
  </si>
  <si>
    <t>17031</t>
  </si>
  <si>
    <t>2729</t>
  </si>
  <si>
    <t>Jim Forbes</t>
  </si>
  <si>
    <t>523</t>
  </si>
  <si>
    <t>TW/P</t>
  </si>
  <si>
    <t>Ben Lefeldt</t>
  </si>
  <si>
    <t>P</t>
  </si>
  <si>
    <t>4761/28</t>
  </si>
  <si>
    <t>Hageman Sisters</t>
  </si>
  <si>
    <t>Russel Bell</t>
  </si>
  <si>
    <t>173</t>
  </si>
  <si>
    <t>S/P</t>
  </si>
  <si>
    <t>4079</t>
  </si>
  <si>
    <t>Clyde Peterson</t>
  </si>
  <si>
    <t>4103</t>
  </si>
  <si>
    <t>174</t>
  </si>
  <si>
    <t>17030</t>
  </si>
  <si>
    <t>4115</t>
  </si>
  <si>
    <t>7023</t>
  </si>
  <si>
    <t>LREC</t>
  </si>
  <si>
    <t>2726/508</t>
  </si>
  <si>
    <t>993</t>
  </si>
  <si>
    <t>Richard Osmond</t>
  </si>
  <si>
    <t>2727</t>
  </si>
  <si>
    <t>176</t>
  </si>
  <si>
    <t>302</t>
  </si>
  <si>
    <t>4111</t>
  </si>
  <si>
    <t>362</t>
  </si>
  <si>
    <t>Matt Rabel</t>
  </si>
  <si>
    <t>4755/23</t>
  </si>
  <si>
    <t>599</t>
  </si>
  <si>
    <t>QQ</t>
  </si>
  <si>
    <t>TR/P</t>
  </si>
  <si>
    <t>4792/45</t>
  </si>
  <si>
    <t>7028</t>
  </si>
  <si>
    <t>758</t>
  </si>
  <si>
    <t>992</t>
  </si>
  <si>
    <t>363</t>
  </si>
  <si>
    <t>998382</t>
  </si>
  <si>
    <t>Lanny &amp; Caroline Frampton</t>
  </si>
  <si>
    <t>4161</t>
  </si>
  <si>
    <t>2730/446</t>
  </si>
  <si>
    <t>7016</t>
  </si>
  <si>
    <t>476</t>
  </si>
  <si>
    <t>736</t>
  </si>
  <si>
    <t>17027</t>
  </si>
  <si>
    <t>757</t>
  </si>
  <si>
    <t>175</t>
  </si>
  <si>
    <t>407</t>
  </si>
  <si>
    <t>771</t>
  </si>
  <si>
    <t>7022</t>
  </si>
  <si>
    <t>1492</t>
  </si>
  <si>
    <t>Shan Garson</t>
  </si>
  <si>
    <t>7008</t>
  </si>
  <si>
    <t>364</t>
  </si>
  <si>
    <t>741</t>
  </si>
  <si>
    <t>H</t>
  </si>
  <si>
    <t>1779</t>
  </si>
  <si>
    <t>Tom Wilson</t>
  </si>
  <si>
    <t>4733/16</t>
  </si>
  <si>
    <t>1493</t>
  </si>
  <si>
    <t>729</t>
  </si>
  <si>
    <t>1440</t>
  </si>
  <si>
    <t>05</t>
  </si>
  <si>
    <t>Braxtyn Camino</t>
  </si>
  <si>
    <t>14</t>
  </si>
  <si>
    <t>Rylie Sshiffer</t>
  </si>
  <si>
    <t>7012</t>
  </si>
  <si>
    <t>Top 30% Test Averages</t>
  </si>
  <si>
    <t>Top 15%: above dashed line eligible for Reg of Merit</t>
  </si>
  <si>
    <t>Overall Ramb Test Averages</t>
  </si>
  <si>
    <t xml:space="preserve">Sire </t>
  </si>
  <si>
    <t>McGivney 99</t>
  </si>
  <si>
    <t>Forbes 2402</t>
  </si>
  <si>
    <t>Hageman 4040</t>
  </si>
  <si>
    <t>Rabel 296</t>
  </si>
  <si>
    <t>McCormick 303</t>
  </si>
  <si>
    <t>Brown 0009</t>
  </si>
  <si>
    <t>McGivney 24</t>
  </si>
  <si>
    <t>Camino 12</t>
  </si>
  <si>
    <t>Forbes 2456</t>
  </si>
  <si>
    <t>Hageman 4132</t>
  </si>
  <si>
    <t>Beemer 7073</t>
  </si>
  <si>
    <t>LREC 5010</t>
  </si>
  <si>
    <t>Peterson 3704</t>
  </si>
  <si>
    <t>Hageman 4137</t>
  </si>
  <si>
    <t>Cook 5315</t>
  </si>
  <si>
    <t>B-K Ranch 463</t>
  </si>
  <si>
    <t>Erk 221</t>
  </si>
  <si>
    <t>Brown T9427</t>
  </si>
  <si>
    <t>Erk 261</t>
  </si>
  <si>
    <t>Lyn 17026</t>
  </si>
  <si>
    <t>Lyn 864</t>
  </si>
  <si>
    <t>F101</t>
  </si>
  <si>
    <t>RP5441</t>
  </si>
  <si>
    <t>F149</t>
  </si>
  <si>
    <t>RAM TRIALS 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</si>
</sst>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0.0"/>
    <numFmt numFmtId="166" formatCode="0_)"/>
    <numFmt numFmtId="167" formatCode="0.000"/>
    <numFmt numFmtId="168" formatCode="mm/d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0"/>
      <name val="Univers Condensed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6" fontId="5" fillId="0" borderId="0"/>
    <xf numFmtId="0" fontId="1" fillId="0" borderId="0"/>
  </cellStyleXfs>
  <cellXfs count="158">
    <xf numFmtId="0" fontId="0" fillId="0" borderId="0" xfId="0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 applyProtection="1">
      <alignment horizontal="center"/>
    </xf>
    <xf numFmtId="167" fontId="1" fillId="2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4" fillId="0" borderId="5" xfId="2" applyNumberFormat="1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8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167" fontId="4" fillId="0" borderId="1" xfId="0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3">
    <cellStyle name="Normal" xfId="0" builtinId="0"/>
    <cellStyle name="Normal 2" xfId="2" xr:uid="{66626C1C-E724-4154-8F8F-19C9F8384A4F}"/>
    <cellStyle name="Normal_INDEX94" xfId="1" xr:uid="{86B8F8A0-BD2C-4C4D-91E5-3EDE438208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D9AD-4613-40C2-9C19-33AAC9BD52E5}">
  <dimension ref="A1:AQ143"/>
  <sheetViews>
    <sheetView tabSelected="1" zoomScale="75" zoomScaleNormal="75" workbookViewId="0">
      <selection activeCell="N17" sqref="N17"/>
    </sheetView>
  </sheetViews>
  <sheetFormatPr defaultColWidth="9.140625" defaultRowHeight="12.75" x14ac:dyDescent="0.2"/>
  <cols>
    <col min="1" max="1" width="8.28515625" style="3" customWidth="1"/>
    <col min="2" max="2" width="12" style="3" customWidth="1"/>
    <col min="3" max="3" width="9.85546875" style="3" bestFit="1" customWidth="1"/>
    <col min="4" max="4" width="12.7109375" style="68" hidden="1" customWidth="1"/>
    <col min="5" max="5" width="11.85546875" style="68" customWidth="1"/>
    <col min="6" max="7" width="4.140625" style="3" customWidth="1"/>
    <col min="8" max="8" width="10.85546875" style="17" bestFit="1" customWidth="1"/>
    <col min="9" max="10" width="8" style="3" customWidth="1"/>
    <col min="11" max="11" width="8" style="9" customWidth="1"/>
    <col min="12" max="13" width="8" style="3" customWidth="1"/>
    <col min="14" max="14" width="8.7109375" style="3" bestFit="1" customWidth="1"/>
    <col min="15" max="15" width="10" style="3" bestFit="1" customWidth="1"/>
    <col min="16" max="16" width="8" style="14" customWidth="1"/>
    <col min="17" max="21" width="8" style="3" customWidth="1"/>
    <col min="22" max="22" width="8" style="14" customWidth="1"/>
    <col min="23" max="23" width="8" style="3" customWidth="1"/>
    <col min="24" max="24" width="8" style="14" customWidth="1"/>
    <col min="25" max="25" width="11.42578125" style="3" bestFit="1" customWidth="1"/>
    <col min="26" max="26" width="9.5703125" style="12" bestFit="1" customWidth="1"/>
    <col min="27" max="27" width="8" style="3" customWidth="1"/>
    <col min="28" max="28" width="10" style="12" bestFit="1" customWidth="1"/>
    <col min="29" max="29" width="11" style="12" bestFit="1" customWidth="1"/>
    <col min="30" max="30" width="29.28515625" style="69" customWidth="1"/>
    <col min="31" max="31" width="8" style="3" customWidth="1"/>
    <col min="32" max="32" width="9.28515625" style="9" customWidth="1"/>
    <col min="33" max="42" width="8" style="3" customWidth="1"/>
    <col min="43" max="16384" width="9.140625" style="3"/>
  </cols>
  <sheetData>
    <row r="1" spans="1:42" x14ac:dyDescent="0.2">
      <c r="A1" s="7"/>
      <c r="B1" s="7"/>
      <c r="C1" s="7"/>
      <c r="D1" s="4"/>
      <c r="E1" s="4"/>
      <c r="F1" s="7"/>
      <c r="G1" s="7"/>
      <c r="H1" s="6"/>
      <c r="I1" s="7"/>
      <c r="J1" s="7"/>
      <c r="K1" s="8"/>
      <c r="L1" s="7"/>
      <c r="M1" s="7"/>
      <c r="N1" s="7"/>
      <c r="O1" s="7"/>
      <c r="P1" s="26" t="s">
        <v>173</v>
      </c>
      <c r="Q1" s="7"/>
      <c r="R1" s="7"/>
      <c r="S1" s="7"/>
      <c r="T1" s="7"/>
      <c r="U1" s="7"/>
      <c r="V1" s="10"/>
      <c r="W1" s="11"/>
      <c r="X1" s="10"/>
      <c r="Y1" s="7"/>
      <c r="Z1" s="11"/>
      <c r="AA1" s="7"/>
      <c r="AB1" s="11"/>
      <c r="AC1" s="11"/>
      <c r="AD1" s="77"/>
      <c r="AE1" s="7"/>
      <c r="AF1" s="8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x14ac:dyDescent="0.2">
      <c r="A2" s="7"/>
      <c r="B2" s="7"/>
      <c r="C2" s="7"/>
      <c r="D2" s="4"/>
      <c r="E2" s="4"/>
      <c r="F2" s="7"/>
      <c r="G2" s="7"/>
      <c r="H2" s="6"/>
      <c r="I2" s="7"/>
      <c r="J2" s="7"/>
      <c r="K2" s="8"/>
      <c r="L2" s="7"/>
      <c r="M2" s="7"/>
      <c r="N2" s="7"/>
      <c r="O2" s="7"/>
      <c r="P2" s="10"/>
      <c r="Q2" s="7"/>
      <c r="R2" s="7"/>
      <c r="S2" s="7"/>
      <c r="T2" s="7"/>
      <c r="U2" s="7"/>
      <c r="W2" s="11"/>
      <c r="X2" s="10"/>
      <c r="Y2" s="7"/>
      <c r="Z2" s="11"/>
      <c r="AA2" s="7"/>
      <c r="AB2" s="11"/>
      <c r="AC2" s="11"/>
      <c r="AD2" s="77"/>
      <c r="AE2" s="7"/>
      <c r="AF2" s="8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22" customFormat="1" ht="13.15" customHeight="1" x14ac:dyDescent="0.2">
      <c r="A3" s="20"/>
      <c r="B3" s="20"/>
      <c r="C3" s="20"/>
      <c r="D3" s="21"/>
      <c r="E3" s="21"/>
      <c r="G3" s="23" t="s">
        <v>0</v>
      </c>
      <c r="H3" s="24"/>
      <c r="I3" s="20"/>
      <c r="J3" s="20"/>
      <c r="K3" s="25"/>
      <c r="L3" s="20"/>
      <c r="M3" s="20"/>
      <c r="N3" s="20"/>
      <c r="O3" s="20" t="s">
        <v>1</v>
      </c>
      <c r="P3" s="26" t="s">
        <v>2</v>
      </c>
      <c r="Q3" s="20" t="s">
        <v>3</v>
      </c>
      <c r="R3" s="20" t="s">
        <v>4</v>
      </c>
      <c r="S3" s="20"/>
      <c r="T3" s="20"/>
      <c r="U3" s="20"/>
      <c r="V3" s="26"/>
      <c r="W3" s="27"/>
      <c r="X3" s="26"/>
      <c r="Y3" s="20"/>
      <c r="Z3" s="28"/>
      <c r="AA3" s="20"/>
      <c r="AB3" s="28"/>
      <c r="AC3" s="28"/>
      <c r="AD3" s="29"/>
      <c r="AE3" s="20"/>
      <c r="AF3" s="155"/>
      <c r="AG3" s="156"/>
      <c r="AH3" s="156"/>
      <c r="AI3" s="156"/>
      <c r="AJ3" s="156" t="s">
        <v>5</v>
      </c>
      <c r="AK3" s="156"/>
      <c r="AL3" s="156"/>
      <c r="AM3" s="156"/>
      <c r="AN3" s="156"/>
      <c r="AO3" s="156"/>
      <c r="AP3" s="156"/>
    </row>
    <row r="4" spans="1:42" s="22" customFormat="1" ht="13.15" customHeight="1" x14ac:dyDescent="0.2">
      <c r="A4" s="20"/>
      <c r="B4" s="20"/>
      <c r="C4" s="20"/>
      <c r="D4" s="21"/>
      <c r="E4" s="21"/>
      <c r="F4" s="23" t="s">
        <v>6</v>
      </c>
      <c r="G4" s="30"/>
      <c r="H4" s="24"/>
      <c r="I4" s="20" t="s">
        <v>7</v>
      </c>
      <c r="J4" s="20"/>
      <c r="K4" s="25"/>
      <c r="L4" s="20"/>
      <c r="O4" s="20" t="s">
        <v>8</v>
      </c>
      <c r="P4" s="26" t="s">
        <v>9</v>
      </c>
      <c r="Q4" s="20" t="s">
        <v>1</v>
      </c>
      <c r="R4" s="20" t="s">
        <v>10</v>
      </c>
      <c r="S4" s="20" t="s">
        <v>11</v>
      </c>
      <c r="T4" s="20"/>
      <c r="U4" s="20"/>
      <c r="V4" s="31"/>
      <c r="W4" s="28"/>
      <c r="X4" s="31"/>
      <c r="Y4" s="20" t="s">
        <v>12</v>
      </c>
      <c r="Z4" s="28" t="s">
        <v>13</v>
      </c>
      <c r="AA4" s="20"/>
      <c r="AB4" s="28"/>
      <c r="AC4" s="28"/>
      <c r="AD4" s="29"/>
      <c r="AE4" s="20"/>
      <c r="AF4" s="155"/>
      <c r="AG4" s="156"/>
      <c r="AH4" s="156" t="s">
        <v>14</v>
      </c>
      <c r="AI4" s="156"/>
      <c r="AJ4" s="156"/>
      <c r="AK4" s="156"/>
      <c r="AL4" s="156"/>
      <c r="AM4" s="156"/>
      <c r="AN4" s="156"/>
      <c r="AO4" s="156"/>
      <c r="AP4" s="156"/>
    </row>
    <row r="5" spans="1:42" s="22" customFormat="1" x14ac:dyDescent="0.2">
      <c r="A5" s="20" t="s">
        <v>15</v>
      </c>
      <c r="B5" s="20" t="s">
        <v>16</v>
      </c>
      <c r="C5" s="20" t="s">
        <v>17</v>
      </c>
      <c r="D5" s="21" t="s">
        <v>18</v>
      </c>
      <c r="E5" s="21" t="s">
        <v>148</v>
      </c>
      <c r="F5" s="23"/>
      <c r="G5" s="30"/>
      <c r="H5" s="24" t="s">
        <v>7</v>
      </c>
      <c r="I5" s="20" t="s">
        <v>19</v>
      </c>
      <c r="J5" s="20" t="s">
        <v>20</v>
      </c>
      <c r="K5" s="25" t="s">
        <v>14</v>
      </c>
      <c r="L5" s="20" t="s">
        <v>21</v>
      </c>
      <c r="M5" s="20"/>
      <c r="N5" s="20"/>
      <c r="O5" s="20" t="s">
        <v>22</v>
      </c>
      <c r="P5" s="26" t="s">
        <v>23</v>
      </c>
      <c r="Q5" s="20" t="s">
        <v>23</v>
      </c>
      <c r="R5" s="20" t="s">
        <v>23</v>
      </c>
      <c r="S5" s="20" t="s">
        <v>24</v>
      </c>
      <c r="T5" s="20"/>
      <c r="U5" s="20"/>
      <c r="V5" s="32" t="s">
        <v>25</v>
      </c>
      <c r="W5" s="30"/>
      <c r="X5" s="30"/>
      <c r="Y5" s="20" t="s">
        <v>26</v>
      </c>
      <c r="Z5" s="28" t="s">
        <v>27</v>
      </c>
      <c r="AA5" s="20" t="s">
        <v>28</v>
      </c>
      <c r="AB5" s="28" t="s">
        <v>29</v>
      </c>
      <c r="AC5" s="28" t="s">
        <v>29</v>
      </c>
      <c r="AD5" s="29"/>
      <c r="AE5" s="20"/>
      <c r="AF5" s="155" t="s">
        <v>30</v>
      </c>
      <c r="AG5" s="156" t="s">
        <v>31</v>
      </c>
      <c r="AH5" s="156" t="s">
        <v>32</v>
      </c>
      <c r="AI5" s="156" t="s">
        <v>15</v>
      </c>
      <c r="AJ5" s="156" t="s">
        <v>33</v>
      </c>
      <c r="AK5" s="156" t="s">
        <v>10</v>
      </c>
      <c r="AL5" s="156" t="s">
        <v>34</v>
      </c>
      <c r="AM5" s="156" t="s">
        <v>35</v>
      </c>
      <c r="AN5" s="156" t="s">
        <v>36</v>
      </c>
      <c r="AO5" s="156" t="s">
        <v>29</v>
      </c>
      <c r="AP5" s="156" t="s">
        <v>29</v>
      </c>
    </row>
    <row r="6" spans="1:42" s="22" customFormat="1" x14ac:dyDescent="0.2">
      <c r="A6" s="20" t="s">
        <v>37</v>
      </c>
      <c r="B6" s="20" t="s">
        <v>37</v>
      </c>
      <c r="C6" s="20" t="s">
        <v>37</v>
      </c>
      <c r="D6" s="21" t="s">
        <v>37</v>
      </c>
      <c r="E6" s="21" t="s">
        <v>37</v>
      </c>
      <c r="F6" s="33"/>
      <c r="G6" s="30"/>
      <c r="H6" s="24" t="s">
        <v>38</v>
      </c>
      <c r="I6" s="20" t="s">
        <v>39</v>
      </c>
      <c r="J6" s="20" t="s">
        <v>1</v>
      </c>
      <c r="K6" s="25" t="s">
        <v>1</v>
      </c>
      <c r="L6" s="20" t="s">
        <v>33</v>
      </c>
      <c r="M6" s="20" t="s">
        <v>40</v>
      </c>
      <c r="N6" s="20" t="s">
        <v>41</v>
      </c>
      <c r="O6" s="20" t="s">
        <v>42</v>
      </c>
      <c r="P6" s="26" t="s">
        <v>43</v>
      </c>
      <c r="Q6" s="20" t="s">
        <v>43</v>
      </c>
      <c r="R6" s="20" t="s">
        <v>44</v>
      </c>
      <c r="S6" s="20" t="s">
        <v>45</v>
      </c>
      <c r="T6" s="20" t="s">
        <v>46</v>
      </c>
      <c r="U6" s="20" t="s">
        <v>47</v>
      </c>
      <c r="V6" s="26" t="s">
        <v>48</v>
      </c>
      <c r="W6" s="28" t="s">
        <v>49</v>
      </c>
      <c r="X6" s="26" t="s">
        <v>50</v>
      </c>
      <c r="Y6" s="20" t="s">
        <v>51</v>
      </c>
      <c r="Z6" s="28" t="s">
        <v>52</v>
      </c>
      <c r="AA6" s="20" t="s">
        <v>53</v>
      </c>
      <c r="AB6" s="28" t="s">
        <v>54</v>
      </c>
      <c r="AC6" s="28" t="s">
        <v>55</v>
      </c>
      <c r="AD6" s="29" t="s">
        <v>56</v>
      </c>
      <c r="AE6" s="20"/>
      <c r="AF6" s="155" t="s">
        <v>57</v>
      </c>
      <c r="AG6" s="156" t="s">
        <v>42</v>
      </c>
      <c r="AH6" s="156" t="s">
        <v>38</v>
      </c>
      <c r="AI6" s="156" t="s">
        <v>58</v>
      </c>
      <c r="AJ6" s="156" t="s">
        <v>59</v>
      </c>
      <c r="AK6" s="156" t="s">
        <v>59</v>
      </c>
      <c r="AL6" s="156" t="s">
        <v>59</v>
      </c>
      <c r="AM6" s="156" t="s">
        <v>59</v>
      </c>
      <c r="AN6" s="156" t="s">
        <v>59</v>
      </c>
      <c r="AO6" s="157" t="s">
        <v>54</v>
      </c>
      <c r="AP6" s="156" t="s">
        <v>55</v>
      </c>
    </row>
    <row r="7" spans="1:42" s="37" customFormat="1" x14ac:dyDescent="0.2">
      <c r="A7" s="34" t="s">
        <v>60</v>
      </c>
      <c r="B7" s="35" t="s">
        <v>61</v>
      </c>
      <c r="C7" s="35">
        <v>994124</v>
      </c>
      <c r="D7" s="36">
        <v>940</v>
      </c>
      <c r="E7" s="36"/>
      <c r="F7" s="37" t="s">
        <v>62</v>
      </c>
      <c r="G7" s="38" t="s">
        <v>63</v>
      </c>
      <c r="H7" s="39">
        <v>40979</v>
      </c>
      <c r="I7" s="35" t="s">
        <v>64</v>
      </c>
      <c r="J7" s="40">
        <v>85.5</v>
      </c>
      <c r="K7" s="41">
        <v>222</v>
      </c>
      <c r="L7" s="42">
        <f t="shared" ref="L7" si="0">K7-J7</f>
        <v>136.5</v>
      </c>
      <c r="M7" s="43">
        <f t="shared" ref="M7" si="1">L7/141</f>
        <v>0.96808510638297873</v>
      </c>
      <c r="N7" s="43">
        <f t="shared" ref="N7" si="2">(M7/0.77)*100</f>
        <v>125.72533849129594</v>
      </c>
      <c r="O7" s="43">
        <f>K7/AF7</f>
        <v>0.62889518413597734</v>
      </c>
      <c r="P7" s="44">
        <v>18.8</v>
      </c>
      <c r="Q7" s="42">
        <v>9.9</v>
      </c>
      <c r="R7" s="42">
        <v>4.4000000000000004</v>
      </c>
      <c r="S7" s="45">
        <v>24.1</v>
      </c>
      <c r="T7" s="45">
        <v>24.1</v>
      </c>
      <c r="U7" s="41">
        <v>60</v>
      </c>
      <c r="V7" s="44">
        <v>1.3</v>
      </c>
      <c r="W7" s="42">
        <v>2.7</v>
      </c>
      <c r="X7" s="42">
        <v>1.8</v>
      </c>
      <c r="Y7" s="42">
        <v>36</v>
      </c>
      <c r="Z7" s="46">
        <v>0.22</v>
      </c>
      <c r="AA7" s="43">
        <v>1.49</v>
      </c>
      <c r="AB7" s="43">
        <v>106.77</v>
      </c>
      <c r="AC7" s="43">
        <v>97.42</v>
      </c>
      <c r="AD7" s="48" t="s">
        <v>65</v>
      </c>
      <c r="AF7" s="41">
        <f t="shared" ref="AF7" si="3">AH7-H7</f>
        <v>353</v>
      </c>
      <c r="AG7" s="46">
        <f t="shared" ref="AG7" si="4">K7/AF7</f>
        <v>0.62889518413597734</v>
      </c>
      <c r="AH7" s="49">
        <v>41332</v>
      </c>
      <c r="AI7" s="35">
        <v>3</v>
      </c>
      <c r="AJ7" s="46">
        <f t="shared" ref="AJ7" si="5">M7*60</f>
        <v>58.085106382978722</v>
      </c>
      <c r="AK7" s="46">
        <f t="shared" ref="AK7" si="6">4*R7</f>
        <v>17.600000000000001</v>
      </c>
      <c r="AL7" s="46">
        <f t="shared" ref="AL7" si="7">4*Q7</f>
        <v>39.6</v>
      </c>
      <c r="AM7" s="46">
        <v>-6</v>
      </c>
      <c r="AN7" s="50">
        <f>(22-T7)*1.25</f>
        <v>-2.6250000000000018</v>
      </c>
      <c r="AO7" s="46">
        <f t="shared" ref="AO7" si="8">SUM(AJ7:AN7)</f>
        <v>106.66010638297871</v>
      </c>
      <c r="AP7" s="46">
        <f>AO7/105.58*100</f>
        <v>101.02302176830717</v>
      </c>
    </row>
    <row r="8" spans="1:42" ht="15" customHeight="1" x14ac:dyDescent="0.2">
      <c r="A8" s="7">
        <v>64</v>
      </c>
      <c r="B8" s="4" t="s">
        <v>66</v>
      </c>
      <c r="C8" s="8">
        <v>998542</v>
      </c>
      <c r="D8" s="4"/>
      <c r="E8" s="128" t="s">
        <v>168</v>
      </c>
      <c r="F8" s="7"/>
      <c r="G8" s="7" t="s">
        <v>67</v>
      </c>
      <c r="H8" s="52">
        <v>42790</v>
      </c>
      <c r="I8" s="53" t="s">
        <v>68</v>
      </c>
      <c r="J8" s="10">
        <v>171</v>
      </c>
      <c r="K8" s="10">
        <v>306</v>
      </c>
      <c r="L8" s="10">
        <f>K8-J8</f>
        <v>135</v>
      </c>
      <c r="M8" s="11">
        <f>L8/132</f>
        <v>1.0227272727272727</v>
      </c>
      <c r="N8" s="11">
        <f>(M8/0.84)*100</f>
        <v>121.75324675324674</v>
      </c>
      <c r="O8" s="7">
        <v>0.82</v>
      </c>
      <c r="P8" s="54">
        <v>29.51</v>
      </c>
      <c r="Q8" s="54">
        <v>15.22</v>
      </c>
      <c r="R8" s="54">
        <v>5.61</v>
      </c>
      <c r="S8" s="55">
        <v>21.1</v>
      </c>
      <c r="T8" s="55">
        <v>26</v>
      </c>
      <c r="U8" s="56">
        <v>64</v>
      </c>
      <c r="V8" s="57">
        <v>1.1000000000000001</v>
      </c>
      <c r="W8" s="57">
        <v>2.2000000000000002</v>
      </c>
      <c r="X8" s="57">
        <v>1</v>
      </c>
      <c r="Y8" s="58">
        <v>40</v>
      </c>
      <c r="Z8" s="54">
        <v>0.28000000000000003</v>
      </c>
      <c r="AA8" s="54">
        <v>1.48</v>
      </c>
      <c r="AB8" s="60">
        <v>141.94399999999999</v>
      </c>
      <c r="AC8" s="59">
        <v>129.47200000000001</v>
      </c>
      <c r="AD8" s="29" t="s">
        <v>69</v>
      </c>
      <c r="AE8" s="7"/>
      <c r="AF8" s="8">
        <f>AH8-H8</f>
        <v>374</v>
      </c>
      <c r="AG8" s="11">
        <f>K8/AF8</f>
        <v>0.81818181818181823</v>
      </c>
      <c r="AH8" s="6">
        <v>43164</v>
      </c>
      <c r="AI8" s="7">
        <v>64</v>
      </c>
      <c r="AJ8" s="28">
        <f>M8*60</f>
        <v>61.36363636363636</v>
      </c>
      <c r="AK8" s="11">
        <v>22</v>
      </c>
      <c r="AL8" s="11">
        <f>4*Q8</f>
        <v>60.88</v>
      </c>
      <c r="AM8" s="57">
        <v>2.7</v>
      </c>
      <c r="AN8" s="54">
        <v>-5</v>
      </c>
      <c r="AO8" s="60">
        <f>SUM(AJ8:AN8)</f>
        <v>141.94363636363636</v>
      </c>
      <c r="AP8" s="60">
        <f>(AO8/109.633)*100</f>
        <v>129.47163387268102</v>
      </c>
    </row>
    <row r="9" spans="1:42" x14ac:dyDescent="0.2">
      <c r="A9" s="7">
        <v>15</v>
      </c>
      <c r="B9" s="4" t="s">
        <v>70</v>
      </c>
      <c r="C9" s="8">
        <v>998505</v>
      </c>
      <c r="D9" s="4"/>
      <c r="E9" s="128" t="s">
        <v>150</v>
      </c>
      <c r="F9" s="7" t="s">
        <v>62</v>
      </c>
      <c r="G9" s="53" t="s">
        <v>67</v>
      </c>
      <c r="H9" s="52">
        <v>42779</v>
      </c>
      <c r="I9" s="53" t="s">
        <v>71</v>
      </c>
      <c r="J9" s="61">
        <v>179.5</v>
      </c>
      <c r="K9" s="10">
        <v>313</v>
      </c>
      <c r="L9" s="10">
        <f>K9-J9</f>
        <v>133.5</v>
      </c>
      <c r="M9" s="11">
        <f>L9/132</f>
        <v>1.0113636363636365</v>
      </c>
      <c r="N9" s="11">
        <f>(M9/0.84)*100</f>
        <v>120.40043290043292</v>
      </c>
      <c r="O9" s="7">
        <v>0.81</v>
      </c>
      <c r="P9" s="54">
        <v>25.5</v>
      </c>
      <c r="Q9" s="54">
        <v>14.64</v>
      </c>
      <c r="R9" s="54">
        <v>5.42</v>
      </c>
      <c r="S9" s="55">
        <v>23.3</v>
      </c>
      <c r="T9" s="55">
        <v>19</v>
      </c>
      <c r="U9" s="56">
        <v>62</v>
      </c>
      <c r="V9" s="62">
        <v>3</v>
      </c>
      <c r="W9" s="57">
        <v>1.2</v>
      </c>
      <c r="X9" s="57">
        <v>1</v>
      </c>
      <c r="Y9" s="58">
        <v>38.5</v>
      </c>
      <c r="Z9" s="54">
        <v>0.19</v>
      </c>
      <c r="AA9" s="54">
        <v>1.35</v>
      </c>
      <c r="AB9" s="60">
        <v>140.77199999999999</v>
      </c>
      <c r="AC9" s="59">
        <v>128.40299999999999</v>
      </c>
      <c r="AD9" s="16" t="s">
        <v>72</v>
      </c>
      <c r="AE9" s="7"/>
      <c r="AF9" s="8">
        <f>AH9-H9</f>
        <v>385</v>
      </c>
      <c r="AG9" s="11">
        <f>K9/AF9</f>
        <v>0.81298701298701304</v>
      </c>
      <c r="AH9" s="6">
        <v>43164</v>
      </c>
      <c r="AI9" s="7">
        <v>15</v>
      </c>
      <c r="AJ9" s="28">
        <f>M9*60</f>
        <v>60.681818181818187</v>
      </c>
      <c r="AK9" s="11">
        <f>4*R9</f>
        <v>21.68</v>
      </c>
      <c r="AL9" s="11">
        <f>4*Q9</f>
        <v>58.56</v>
      </c>
      <c r="AM9" s="57">
        <v>-3.9</v>
      </c>
      <c r="AN9" s="54">
        <v>3.75</v>
      </c>
      <c r="AO9" s="60">
        <f>SUM(AJ9:AN9)</f>
        <v>140.77181818181819</v>
      </c>
      <c r="AP9" s="60">
        <f>(AO9/109.633)*100</f>
        <v>128.40277852637271</v>
      </c>
    </row>
    <row r="10" spans="1:42" x14ac:dyDescent="0.2">
      <c r="A10" s="7">
        <v>10</v>
      </c>
      <c r="B10" s="4" t="s">
        <v>73</v>
      </c>
      <c r="C10" s="8">
        <v>998464</v>
      </c>
      <c r="D10" s="4"/>
      <c r="E10" s="128" t="s">
        <v>150</v>
      </c>
      <c r="F10" s="7"/>
      <c r="G10" s="53" t="s">
        <v>67</v>
      </c>
      <c r="H10" s="52">
        <v>42778</v>
      </c>
      <c r="I10" s="53" t="s">
        <v>74</v>
      </c>
      <c r="J10" s="61">
        <v>149</v>
      </c>
      <c r="K10" s="10">
        <v>276</v>
      </c>
      <c r="L10" s="10">
        <f>K10-J10</f>
        <v>127</v>
      </c>
      <c r="M10" s="11">
        <f>L10/132</f>
        <v>0.96212121212121215</v>
      </c>
      <c r="N10" s="11">
        <f>(M10/0.84)*100</f>
        <v>114.53823953823954</v>
      </c>
      <c r="O10" s="7">
        <v>0.72</v>
      </c>
      <c r="P10" s="54">
        <v>26.15</v>
      </c>
      <c r="Q10" s="54">
        <v>15.32</v>
      </c>
      <c r="R10" s="54">
        <v>5.87</v>
      </c>
      <c r="S10" s="55">
        <v>23.5</v>
      </c>
      <c r="T10" s="55">
        <v>22.5</v>
      </c>
      <c r="U10" s="56">
        <v>60</v>
      </c>
      <c r="V10" s="57">
        <v>1.1000000000000001</v>
      </c>
      <c r="W10" s="57">
        <v>1.4</v>
      </c>
      <c r="X10" s="57">
        <v>1</v>
      </c>
      <c r="Y10" s="58">
        <v>34</v>
      </c>
      <c r="Z10" s="54">
        <v>0.3</v>
      </c>
      <c r="AA10" s="54">
        <v>1.1299999999999999</v>
      </c>
      <c r="AB10" s="60">
        <v>135.87700000000001</v>
      </c>
      <c r="AC10" s="59">
        <v>123.938</v>
      </c>
      <c r="AD10" s="16" t="s">
        <v>75</v>
      </c>
      <c r="AE10" s="7"/>
      <c r="AF10" s="8">
        <f>AH10-H10</f>
        <v>386</v>
      </c>
      <c r="AG10" s="11">
        <f>K10/AF10</f>
        <v>0.71502590673575128</v>
      </c>
      <c r="AH10" s="6">
        <v>43164</v>
      </c>
      <c r="AI10" s="7">
        <v>10</v>
      </c>
      <c r="AJ10" s="28">
        <f>M10*60</f>
        <v>57.727272727272727</v>
      </c>
      <c r="AK10" s="11">
        <v>22</v>
      </c>
      <c r="AL10" s="11">
        <f>4*Q10</f>
        <v>61.28</v>
      </c>
      <c r="AM10" s="57">
        <v>-4.5</v>
      </c>
      <c r="AN10" s="54">
        <v>-0.63</v>
      </c>
      <c r="AO10" s="60">
        <f>SUM(AJ10:AN10)</f>
        <v>135.87727272727273</v>
      </c>
      <c r="AP10" s="60">
        <f>(AO10/109.633)*100</f>
        <v>123.93829661440692</v>
      </c>
    </row>
    <row r="11" spans="1:42" x14ac:dyDescent="0.2">
      <c r="A11" s="7">
        <v>9</v>
      </c>
      <c r="B11" s="4" t="s">
        <v>76</v>
      </c>
      <c r="C11" s="8">
        <v>998465</v>
      </c>
      <c r="D11" s="4"/>
      <c r="E11" s="128" t="s">
        <v>150</v>
      </c>
      <c r="F11" s="7"/>
      <c r="G11" s="53" t="s">
        <v>67</v>
      </c>
      <c r="H11" s="52">
        <v>42776</v>
      </c>
      <c r="I11" s="53" t="s">
        <v>74</v>
      </c>
      <c r="J11" s="61">
        <v>145</v>
      </c>
      <c r="K11" s="10">
        <v>277</v>
      </c>
      <c r="L11" s="10">
        <f>K11-J11</f>
        <v>132</v>
      </c>
      <c r="M11" s="11">
        <f>L11/132</f>
        <v>1</v>
      </c>
      <c r="N11" s="11">
        <f>(M11/0.84)*100</f>
        <v>119.04761904761905</v>
      </c>
      <c r="O11" s="11">
        <v>0.71</v>
      </c>
      <c r="P11" s="54">
        <v>26.02</v>
      </c>
      <c r="Q11" s="54">
        <v>14.17</v>
      </c>
      <c r="R11" s="54">
        <v>5.74</v>
      </c>
      <c r="S11" s="55">
        <v>23.6</v>
      </c>
      <c r="T11" s="55">
        <v>22.1</v>
      </c>
      <c r="U11" s="56">
        <v>60</v>
      </c>
      <c r="V11" s="57">
        <v>1.1000000000000001</v>
      </c>
      <c r="W11" s="57">
        <v>1.4</v>
      </c>
      <c r="X11" s="57">
        <v>1</v>
      </c>
      <c r="Y11" s="58">
        <v>36</v>
      </c>
      <c r="Z11" s="54">
        <v>0.28999999999999998</v>
      </c>
      <c r="AA11" s="54">
        <v>1.47</v>
      </c>
      <c r="AB11" s="60">
        <v>133.75</v>
      </c>
      <c r="AC11" s="59">
        <v>121.998</v>
      </c>
      <c r="AD11" s="16" t="s">
        <v>75</v>
      </c>
      <c r="AE11" s="7"/>
      <c r="AF11" s="8">
        <f>AH11-H11</f>
        <v>388</v>
      </c>
      <c r="AG11" s="11">
        <f>K11/AF11</f>
        <v>0.71391752577319589</v>
      </c>
      <c r="AH11" s="6">
        <v>43164</v>
      </c>
      <c r="AI11" s="7">
        <v>9</v>
      </c>
      <c r="AJ11" s="28">
        <f>M11*60</f>
        <v>60</v>
      </c>
      <c r="AK11" s="11">
        <v>22</v>
      </c>
      <c r="AL11" s="11">
        <f>4*Q11</f>
        <v>56.68</v>
      </c>
      <c r="AM11" s="57">
        <v>-4.8</v>
      </c>
      <c r="AN11" s="54">
        <v>-0.13</v>
      </c>
      <c r="AO11" s="60">
        <f>SUM(AJ11:AN11)</f>
        <v>133.75</v>
      </c>
      <c r="AP11" s="60">
        <f>(AO11/109.633)*100</f>
        <v>121.99793857688834</v>
      </c>
    </row>
    <row r="12" spans="1:42" x14ac:dyDescent="0.2">
      <c r="A12" s="7">
        <v>66</v>
      </c>
      <c r="B12" s="4" t="s">
        <v>77</v>
      </c>
      <c r="C12" s="8">
        <v>998540</v>
      </c>
      <c r="D12" s="4"/>
      <c r="E12" s="128" t="s">
        <v>169</v>
      </c>
      <c r="F12" s="7" t="s">
        <v>62</v>
      </c>
      <c r="G12" s="53" t="s">
        <v>67</v>
      </c>
      <c r="H12" s="52">
        <v>42798</v>
      </c>
      <c r="I12" s="53" t="s">
        <v>74</v>
      </c>
      <c r="J12" s="57">
        <v>161</v>
      </c>
      <c r="K12" s="10">
        <v>301</v>
      </c>
      <c r="L12" s="10">
        <f>K12-J12</f>
        <v>140</v>
      </c>
      <c r="M12" s="11">
        <f>L12/132</f>
        <v>1.0606060606060606</v>
      </c>
      <c r="N12" s="11">
        <f>(M12/0.84)*100</f>
        <v>126.26262626262626</v>
      </c>
      <c r="O12" s="7">
        <v>0.82</v>
      </c>
      <c r="P12" s="54">
        <v>24.33</v>
      </c>
      <c r="Q12" s="54">
        <v>13.67</v>
      </c>
      <c r="R12" s="54">
        <v>5.74</v>
      </c>
      <c r="S12" s="63">
        <v>25.1</v>
      </c>
      <c r="T12" s="55">
        <v>23.6</v>
      </c>
      <c r="U12" s="56">
        <v>58</v>
      </c>
      <c r="V12" s="57">
        <v>1</v>
      </c>
      <c r="W12" s="57">
        <v>2.2000000000000002</v>
      </c>
      <c r="X12" s="57">
        <v>1</v>
      </c>
      <c r="Y12" s="58">
        <v>37.5</v>
      </c>
      <c r="Z12" s="54">
        <v>0.28999999999999998</v>
      </c>
      <c r="AA12" s="54">
        <v>1.42</v>
      </c>
      <c r="AB12" s="60">
        <v>132.316</v>
      </c>
      <c r="AC12" s="59">
        <v>120.69</v>
      </c>
      <c r="AD12" s="29" t="s">
        <v>69</v>
      </c>
      <c r="AE12" s="7"/>
      <c r="AF12" s="8">
        <f>AH12-H12</f>
        <v>366</v>
      </c>
      <c r="AG12" s="11">
        <f>K12/AF12</f>
        <v>0.82240437158469948</v>
      </c>
      <c r="AH12" s="6">
        <v>43164</v>
      </c>
      <c r="AI12" s="7">
        <v>66</v>
      </c>
      <c r="AJ12" s="28">
        <f>M12*60</f>
        <v>63.636363636363633</v>
      </c>
      <c r="AK12" s="11">
        <v>22</v>
      </c>
      <c r="AL12" s="11">
        <f>4*Q12</f>
        <v>54.68</v>
      </c>
      <c r="AM12" s="57">
        <v>-6</v>
      </c>
      <c r="AN12" s="54">
        <v>-2</v>
      </c>
      <c r="AO12" s="60">
        <f>SUM(AJ12:AN12)</f>
        <v>132.31636363636363</v>
      </c>
      <c r="AP12" s="60">
        <f>(AO12/109.633)*100</f>
        <v>120.69026993365468</v>
      </c>
    </row>
    <row r="13" spans="1:42" x14ac:dyDescent="0.2">
      <c r="A13" s="7">
        <v>71</v>
      </c>
      <c r="B13" s="4" t="s">
        <v>80</v>
      </c>
      <c r="C13" s="8">
        <v>998410</v>
      </c>
      <c r="D13" s="4"/>
      <c r="E13" s="128" t="s">
        <v>170</v>
      </c>
      <c r="F13" s="7" t="s">
        <v>62</v>
      </c>
      <c r="G13" s="53" t="s">
        <v>63</v>
      </c>
      <c r="H13" s="52">
        <v>42854</v>
      </c>
      <c r="I13" s="53" t="s">
        <v>81</v>
      </c>
      <c r="J13" s="57">
        <v>84.5</v>
      </c>
      <c r="K13" s="10">
        <v>205</v>
      </c>
      <c r="L13" s="10">
        <f>K13-J13</f>
        <v>120.5</v>
      </c>
      <c r="M13" s="11">
        <f>L13/132</f>
        <v>0.91287878787878785</v>
      </c>
      <c r="N13" s="11">
        <f>(M13/0.84)*100</f>
        <v>108.67604617604619</v>
      </c>
      <c r="O13" s="7">
        <v>0.66</v>
      </c>
      <c r="P13" s="54">
        <v>27.18</v>
      </c>
      <c r="Q13" s="54">
        <v>14.47</v>
      </c>
      <c r="R13" s="54">
        <v>5.87</v>
      </c>
      <c r="S13" s="63">
        <v>25.8</v>
      </c>
      <c r="T13" s="55">
        <v>20.7</v>
      </c>
      <c r="U13" s="56">
        <v>58</v>
      </c>
      <c r="V13" s="57">
        <v>1.1000000000000001</v>
      </c>
      <c r="W13" s="57">
        <v>2</v>
      </c>
      <c r="X13" s="57">
        <v>1</v>
      </c>
      <c r="Y13" s="58">
        <v>38.5</v>
      </c>
      <c r="Z13" s="54">
        <v>0.23</v>
      </c>
      <c r="AA13" s="54">
        <v>1.48</v>
      </c>
      <c r="AB13" s="60">
        <v>130.28299999999999</v>
      </c>
      <c r="AC13" s="59">
        <v>118.83499999999999</v>
      </c>
      <c r="AD13" s="29" t="s">
        <v>82</v>
      </c>
      <c r="AE13" s="7"/>
      <c r="AF13" s="8">
        <f>AH13-H13</f>
        <v>310</v>
      </c>
      <c r="AG13" s="11">
        <f>K13/AF13</f>
        <v>0.66129032258064513</v>
      </c>
      <c r="AH13" s="6">
        <v>43164</v>
      </c>
      <c r="AI13" s="7">
        <v>71</v>
      </c>
      <c r="AJ13" s="28">
        <f>M13*60</f>
        <v>54.772727272727273</v>
      </c>
      <c r="AK13" s="11">
        <v>22</v>
      </c>
      <c r="AL13" s="11">
        <f>4*Q13</f>
        <v>57.88</v>
      </c>
      <c r="AM13" s="57">
        <v>-6</v>
      </c>
      <c r="AN13" s="54">
        <v>1.63</v>
      </c>
      <c r="AO13" s="60">
        <f>SUM(AJ13:AN13)</f>
        <v>130.28272727272727</v>
      </c>
      <c r="AP13" s="60">
        <f>(AO13/109.633)*100</f>
        <v>118.83532081830039</v>
      </c>
    </row>
    <row r="14" spans="1:42" x14ac:dyDescent="0.2">
      <c r="A14" s="7">
        <v>4</v>
      </c>
      <c r="B14" s="4" t="s">
        <v>78</v>
      </c>
      <c r="C14" s="8">
        <v>998504</v>
      </c>
      <c r="D14" s="4"/>
      <c r="E14" s="128" t="s">
        <v>152</v>
      </c>
      <c r="F14" s="7"/>
      <c r="G14" s="53" t="s">
        <v>67</v>
      </c>
      <c r="H14" s="52">
        <v>42853</v>
      </c>
      <c r="I14" s="53" t="s">
        <v>68</v>
      </c>
      <c r="J14" s="61">
        <v>96</v>
      </c>
      <c r="K14" s="10">
        <v>211</v>
      </c>
      <c r="L14" s="10">
        <f>K14-J14</f>
        <v>115</v>
      </c>
      <c r="M14" s="11">
        <f>L14/132</f>
        <v>0.87121212121212122</v>
      </c>
      <c r="N14" s="11">
        <f>(M14/0.84)*100</f>
        <v>103.71572871572872</v>
      </c>
      <c r="O14" s="7">
        <v>0.68</v>
      </c>
      <c r="P14" s="54">
        <v>19.93</v>
      </c>
      <c r="Q14" s="54">
        <v>12.26</v>
      </c>
      <c r="R14" s="54">
        <v>5.87</v>
      </c>
      <c r="S14" s="64">
        <v>21.5</v>
      </c>
      <c r="T14" s="55">
        <v>19.600000000000001</v>
      </c>
      <c r="U14" s="56">
        <v>64</v>
      </c>
      <c r="V14" s="57">
        <v>1.2</v>
      </c>
      <c r="W14" s="57">
        <v>1.2</v>
      </c>
      <c r="X14" s="57">
        <v>1</v>
      </c>
      <c r="Y14" s="58">
        <v>33</v>
      </c>
      <c r="Z14" s="54">
        <v>0.24</v>
      </c>
      <c r="AA14" s="54">
        <v>1.45</v>
      </c>
      <c r="AB14" s="60">
        <v>127.813</v>
      </c>
      <c r="AC14" s="59">
        <v>116.58199999999999</v>
      </c>
      <c r="AD14" s="16" t="s">
        <v>79</v>
      </c>
      <c r="AE14" s="7"/>
      <c r="AF14" s="8">
        <f>AH14-H14</f>
        <v>311</v>
      </c>
      <c r="AG14" s="11">
        <f>K14/AF14</f>
        <v>0.67845659163987138</v>
      </c>
      <c r="AH14" s="6">
        <v>43164</v>
      </c>
      <c r="AI14" s="7">
        <v>4</v>
      </c>
      <c r="AJ14" s="28">
        <f>M14*60</f>
        <v>52.272727272727273</v>
      </c>
      <c r="AK14" s="11">
        <v>22</v>
      </c>
      <c r="AL14" s="11">
        <f>4*Q14</f>
        <v>49.04</v>
      </c>
      <c r="AM14" s="57">
        <v>1.5</v>
      </c>
      <c r="AN14" s="54">
        <v>3</v>
      </c>
      <c r="AO14" s="60">
        <f>SUM(AJ14:AN14)</f>
        <v>127.81272727272727</v>
      </c>
      <c r="AP14" s="60">
        <f>(AO14/109.633)*100</f>
        <v>116.58234954140386</v>
      </c>
    </row>
    <row r="15" spans="1:42" x14ac:dyDescent="0.2">
      <c r="A15" s="7">
        <v>21</v>
      </c>
      <c r="B15" s="4" t="s">
        <v>84</v>
      </c>
      <c r="C15" s="8">
        <v>998401</v>
      </c>
      <c r="D15" s="4"/>
      <c r="E15" s="128" t="s">
        <v>158</v>
      </c>
      <c r="F15" s="7"/>
      <c r="G15" s="53" t="s">
        <v>67</v>
      </c>
      <c r="H15" s="52">
        <v>42772</v>
      </c>
      <c r="I15" s="53" t="s">
        <v>74</v>
      </c>
      <c r="J15" s="61">
        <v>155</v>
      </c>
      <c r="K15" s="10">
        <v>268</v>
      </c>
      <c r="L15" s="10">
        <f>K15-J15</f>
        <v>113</v>
      </c>
      <c r="M15" s="11">
        <f>L15/132</f>
        <v>0.85606060606060608</v>
      </c>
      <c r="N15" s="11">
        <f>(M15/0.84)*100</f>
        <v>101.91197691197691</v>
      </c>
      <c r="O15" s="7">
        <v>0.68</v>
      </c>
      <c r="P15" s="54">
        <v>23.04</v>
      </c>
      <c r="Q15" s="54">
        <v>12.37</v>
      </c>
      <c r="R15" s="54">
        <v>4.75</v>
      </c>
      <c r="S15" s="55">
        <v>21.3</v>
      </c>
      <c r="T15" s="55">
        <v>20.3</v>
      </c>
      <c r="U15" s="56">
        <v>64</v>
      </c>
      <c r="V15" s="57">
        <v>1.1000000000000001</v>
      </c>
      <c r="W15" s="57">
        <v>1.4</v>
      </c>
      <c r="X15" s="57">
        <v>1</v>
      </c>
      <c r="Y15" s="58">
        <v>36</v>
      </c>
      <c r="Z15" s="54">
        <v>0.28000000000000003</v>
      </c>
      <c r="AA15" s="54">
        <v>1.36</v>
      </c>
      <c r="AB15" s="60">
        <v>124.074</v>
      </c>
      <c r="AC15" s="59">
        <v>113.172</v>
      </c>
      <c r="AD15" s="29" t="s">
        <v>85</v>
      </c>
      <c r="AE15" s="7"/>
      <c r="AF15" s="8">
        <f>AH15-H15</f>
        <v>392</v>
      </c>
      <c r="AG15" s="11">
        <f>K15/AF15</f>
        <v>0.68367346938775508</v>
      </c>
      <c r="AH15" s="6">
        <v>43164</v>
      </c>
      <c r="AI15" s="7">
        <v>21</v>
      </c>
      <c r="AJ15" s="28">
        <f>M15*60</f>
        <v>51.363636363636367</v>
      </c>
      <c r="AK15" s="11">
        <f>4*R15</f>
        <v>19</v>
      </c>
      <c r="AL15" s="11">
        <f>4*Q15</f>
        <v>49.48</v>
      </c>
      <c r="AM15" s="57">
        <v>2.1</v>
      </c>
      <c r="AN15" s="54">
        <v>2.13</v>
      </c>
      <c r="AO15" s="60">
        <f>SUM(AJ15:AN15)</f>
        <v>124.07363636363635</v>
      </c>
      <c r="AP15" s="60">
        <f>(AO15/109.633)*100</f>
        <v>113.17179714468853</v>
      </c>
    </row>
    <row r="16" spans="1:42" x14ac:dyDescent="0.2">
      <c r="A16" s="7">
        <v>40</v>
      </c>
      <c r="B16" s="4" t="s">
        <v>91</v>
      </c>
      <c r="C16" s="8">
        <v>998518</v>
      </c>
      <c r="D16" s="4"/>
      <c r="E16" s="128" t="s">
        <v>163</v>
      </c>
      <c r="F16" s="7"/>
      <c r="G16" s="53" t="s">
        <v>67</v>
      </c>
      <c r="H16" s="52">
        <v>42790</v>
      </c>
      <c r="I16" s="53" t="s">
        <v>71</v>
      </c>
      <c r="J16" s="61">
        <v>112.5</v>
      </c>
      <c r="K16" s="10">
        <v>254</v>
      </c>
      <c r="L16" s="10">
        <f>K16-J16</f>
        <v>141.5</v>
      </c>
      <c r="M16" s="11">
        <f>L16/132</f>
        <v>1.071969696969697</v>
      </c>
      <c r="N16" s="11">
        <f>(M16/0.84)*100</f>
        <v>127.61544011544012</v>
      </c>
      <c r="O16" s="11">
        <v>0.68</v>
      </c>
      <c r="P16" s="54">
        <v>18.38</v>
      </c>
      <c r="Q16" s="54">
        <v>10.65</v>
      </c>
      <c r="R16" s="54">
        <v>5.48</v>
      </c>
      <c r="S16" s="55">
        <v>25.4</v>
      </c>
      <c r="T16" s="55">
        <v>22.1</v>
      </c>
      <c r="U16" s="56">
        <v>58</v>
      </c>
      <c r="V16" s="57">
        <v>1.7</v>
      </c>
      <c r="W16" s="57">
        <v>1.7</v>
      </c>
      <c r="X16" s="57">
        <v>1.25</v>
      </c>
      <c r="Y16" s="58">
        <v>35</v>
      </c>
      <c r="Z16" s="54">
        <v>0.3</v>
      </c>
      <c r="AA16" s="54">
        <v>1.35</v>
      </c>
      <c r="AB16" s="60">
        <v>122.708</v>
      </c>
      <c r="AC16" s="59">
        <v>111.926</v>
      </c>
      <c r="AD16" s="16" t="s">
        <v>90</v>
      </c>
      <c r="AE16" s="7"/>
      <c r="AF16" s="8">
        <f>AH16-H16</f>
        <v>374</v>
      </c>
      <c r="AG16" s="11">
        <f>K16/AF16</f>
        <v>0.67914438502673802</v>
      </c>
      <c r="AH16" s="6">
        <v>43164</v>
      </c>
      <c r="AI16" s="7">
        <v>40</v>
      </c>
      <c r="AJ16" s="28">
        <f>M16*60</f>
        <v>64.318181818181827</v>
      </c>
      <c r="AK16" s="11">
        <f>4*R16</f>
        <v>21.92</v>
      </c>
      <c r="AL16" s="11">
        <f>4*Q16</f>
        <v>42.6</v>
      </c>
      <c r="AM16" s="57">
        <v>-6</v>
      </c>
      <c r="AN16" s="54">
        <v>-0.13</v>
      </c>
      <c r="AO16" s="60">
        <f>SUM(AJ16:AN16)</f>
        <v>122.70818181818183</v>
      </c>
      <c r="AP16" s="60">
        <f>(AO16/109.633)*100</f>
        <v>111.92631946419584</v>
      </c>
    </row>
    <row r="17" spans="1:43" x14ac:dyDescent="0.2">
      <c r="A17" s="7">
        <v>14</v>
      </c>
      <c r="B17" s="4" t="s">
        <v>87</v>
      </c>
      <c r="C17" s="8">
        <v>998506</v>
      </c>
      <c r="D17" s="4"/>
      <c r="E17" s="128" t="s">
        <v>150</v>
      </c>
      <c r="F17" s="7"/>
      <c r="G17" s="53" t="s">
        <v>67</v>
      </c>
      <c r="H17" s="52">
        <v>42802</v>
      </c>
      <c r="I17" s="53" t="s">
        <v>68</v>
      </c>
      <c r="J17" s="61">
        <v>149.5</v>
      </c>
      <c r="K17" s="10">
        <v>259</v>
      </c>
      <c r="L17" s="10">
        <f>K17-J17</f>
        <v>109.5</v>
      </c>
      <c r="M17" s="11">
        <f>L17/132</f>
        <v>0.82954545454545459</v>
      </c>
      <c r="N17" s="11">
        <f>(M17/0.84)*100</f>
        <v>98.755411255411261</v>
      </c>
      <c r="O17" s="7">
        <v>0.72</v>
      </c>
      <c r="P17" s="54">
        <v>22.65</v>
      </c>
      <c r="Q17" s="54">
        <v>12.36</v>
      </c>
      <c r="R17" s="54">
        <v>5.61</v>
      </c>
      <c r="S17" s="55">
        <v>22.4</v>
      </c>
      <c r="T17" s="55">
        <v>20</v>
      </c>
      <c r="U17" s="56">
        <v>62</v>
      </c>
      <c r="V17" s="57">
        <v>1</v>
      </c>
      <c r="W17" s="57">
        <v>1.1000000000000001</v>
      </c>
      <c r="X17" s="57">
        <v>1</v>
      </c>
      <c r="Y17" s="58">
        <v>32</v>
      </c>
      <c r="Z17" s="54">
        <v>0.26</v>
      </c>
      <c r="AA17" s="54">
        <v>1.27</v>
      </c>
      <c r="AB17" s="60">
        <v>122.51300000000001</v>
      </c>
      <c r="AC17" s="59">
        <v>111.748</v>
      </c>
      <c r="AD17" s="16" t="s">
        <v>72</v>
      </c>
      <c r="AE17" s="7"/>
      <c r="AF17" s="8">
        <f>AH17-H17</f>
        <v>362</v>
      </c>
      <c r="AG17" s="11">
        <f>K17/AF17</f>
        <v>0.71546961325966851</v>
      </c>
      <c r="AH17" s="6">
        <v>43164</v>
      </c>
      <c r="AI17" s="7">
        <v>14</v>
      </c>
      <c r="AJ17" s="28">
        <f>M17*60</f>
        <v>49.772727272727273</v>
      </c>
      <c r="AK17" s="11">
        <v>22</v>
      </c>
      <c r="AL17" s="11">
        <f>4*Q17</f>
        <v>49.44</v>
      </c>
      <c r="AM17" s="57">
        <v>-1.2</v>
      </c>
      <c r="AN17" s="54">
        <v>2.5</v>
      </c>
      <c r="AO17" s="60">
        <f>SUM(AJ17:AN17)</f>
        <v>122.51272727272728</v>
      </c>
      <c r="AP17" s="60">
        <f>(AO17/109.633)*100</f>
        <v>111.74803870433836</v>
      </c>
    </row>
    <row r="18" spans="1:43" x14ac:dyDescent="0.2">
      <c r="A18" s="7">
        <v>41</v>
      </c>
      <c r="B18" s="4" t="s">
        <v>89</v>
      </c>
      <c r="C18" s="8">
        <v>998517</v>
      </c>
      <c r="D18" s="4"/>
      <c r="E18" s="128" t="s">
        <v>162</v>
      </c>
      <c r="F18" s="7" t="s">
        <v>62</v>
      </c>
      <c r="G18" s="53" t="s">
        <v>67</v>
      </c>
      <c r="H18" s="52">
        <v>42786</v>
      </c>
      <c r="I18" s="53" t="s">
        <v>68</v>
      </c>
      <c r="J18" s="61">
        <v>115.5</v>
      </c>
      <c r="K18" s="10">
        <v>226</v>
      </c>
      <c r="L18" s="10">
        <f>K18-J18</f>
        <v>110.5</v>
      </c>
      <c r="M18" s="11">
        <f>L18/132</f>
        <v>0.83712121212121215</v>
      </c>
      <c r="N18" s="11">
        <f>(M18/0.84)*100</f>
        <v>99.657287157287172</v>
      </c>
      <c r="O18" s="11">
        <v>0.6</v>
      </c>
      <c r="P18" s="54">
        <v>20.71</v>
      </c>
      <c r="Q18" s="54">
        <v>13.99</v>
      </c>
      <c r="R18" s="54">
        <v>6</v>
      </c>
      <c r="S18" s="63">
        <v>23.4</v>
      </c>
      <c r="T18" s="55">
        <v>25.3</v>
      </c>
      <c r="U18" s="56">
        <v>62</v>
      </c>
      <c r="V18" s="57">
        <v>1.4</v>
      </c>
      <c r="W18" s="57">
        <v>1.5</v>
      </c>
      <c r="X18" s="57">
        <v>1</v>
      </c>
      <c r="Y18" s="58">
        <v>35</v>
      </c>
      <c r="Z18" s="54">
        <v>0.21</v>
      </c>
      <c r="AA18" s="54">
        <v>1.53</v>
      </c>
      <c r="AB18" s="60">
        <v>119.857</v>
      </c>
      <c r="AC18" s="59">
        <v>109.32599999999999</v>
      </c>
      <c r="AD18" s="16" t="s">
        <v>90</v>
      </c>
      <c r="AE18" s="7"/>
      <c r="AF18" s="8">
        <f>AH18-H18</f>
        <v>378</v>
      </c>
      <c r="AG18" s="11">
        <f>K18/AF18</f>
        <v>0.59788359788359791</v>
      </c>
      <c r="AH18" s="6">
        <v>43164</v>
      </c>
      <c r="AI18" s="7">
        <v>41</v>
      </c>
      <c r="AJ18" s="28">
        <f>M18*60</f>
        <v>50.227272727272727</v>
      </c>
      <c r="AK18" s="11">
        <v>22</v>
      </c>
      <c r="AL18" s="11">
        <f>4*Q18</f>
        <v>55.96</v>
      </c>
      <c r="AM18" s="57">
        <v>-4.2</v>
      </c>
      <c r="AN18" s="54">
        <v>-4.13</v>
      </c>
      <c r="AO18" s="60">
        <f>SUM(AJ18:AN18)</f>
        <v>119.85727272727273</v>
      </c>
      <c r="AP18" s="60">
        <f>(AO18/109.633)*100</f>
        <v>109.32590800878634</v>
      </c>
    </row>
    <row r="19" spans="1:43" x14ac:dyDescent="0.2">
      <c r="A19" s="7">
        <v>63</v>
      </c>
      <c r="B19" s="4" t="s">
        <v>93</v>
      </c>
      <c r="C19" s="8">
        <v>998541</v>
      </c>
      <c r="D19" s="4"/>
      <c r="E19" s="128" t="s">
        <v>167</v>
      </c>
      <c r="F19" s="7"/>
      <c r="G19" s="53" t="s">
        <v>67</v>
      </c>
      <c r="H19" s="52">
        <v>42796</v>
      </c>
      <c r="I19" s="53" t="s">
        <v>88</v>
      </c>
      <c r="J19" s="10">
        <v>141</v>
      </c>
      <c r="K19" s="10">
        <v>256</v>
      </c>
      <c r="L19" s="10">
        <f>K19-J19</f>
        <v>115</v>
      </c>
      <c r="M19" s="11">
        <f>L19/132</f>
        <v>0.87121212121212122</v>
      </c>
      <c r="N19" s="11">
        <f>(M19/0.84)*100</f>
        <v>103.71572871572872</v>
      </c>
      <c r="O19" s="7">
        <v>0.7</v>
      </c>
      <c r="P19" s="54">
        <v>24.85</v>
      </c>
      <c r="Q19" s="54">
        <v>12.46</v>
      </c>
      <c r="R19" s="54">
        <v>5.37</v>
      </c>
      <c r="S19" s="55">
        <v>23.7</v>
      </c>
      <c r="T19" s="55">
        <v>21.6</v>
      </c>
      <c r="U19" s="56">
        <v>60</v>
      </c>
      <c r="V19" s="57">
        <v>1.1000000000000001</v>
      </c>
      <c r="W19" s="57">
        <v>1.3</v>
      </c>
      <c r="X19" s="57">
        <v>2</v>
      </c>
      <c r="Y19" s="58">
        <v>36</v>
      </c>
      <c r="Z19" s="54">
        <v>0.28000000000000003</v>
      </c>
      <c r="AA19" s="54">
        <v>1.61</v>
      </c>
      <c r="AB19" s="60">
        <v>118.99299999999999</v>
      </c>
      <c r="AC19" s="59">
        <v>108.53700000000001</v>
      </c>
      <c r="AD19" s="29" t="s">
        <v>69</v>
      </c>
      <c r="AE19" s="7"/>
      <c r="AF19" s="8">
        <f>AH19-H19</f>
        <v>368</v>
      </c>
      <c r="AG19" s="11">
        <f>K19/AF19</f>
        <v>0.69565217391304346</v>
      </c>
      <c r="AH19" s="6">
        <v>43164</v>
      </c>
      <c r="AI19" s="7">
        <v>63</v>
      </c>
      <c r="AJ19" s="28">
        <f>M19*60</f>
        <v>52.272727272727273</v>
      </c>
      <c r="AK19" s="11">
        <f>4*R19</f>
        <v>21.48</v>
      </c>
      <c r="AL19" s="11">
        <f>4*Q19</f>
        <v>49.84</v>
      </c>
      <c r="AM19" s="57">
        <v>-5.0999999999999996</v>
      </c>
      <c r="AN19" s="54">
        <v>0.5</v>
      </c>
      <c r="AO19" s="60">
        <f>SUM(AJ19:AN19)</f>
        <v>118.99272727272728</v>
      </c>
      <c r="AP19" s="60">
        <f>(AO19/109.633)*100</f>
        <v>108.53732660123072</v>
      </c>
    </row>
    <row r="20" spans="1:43" x14ac:dyDescent="0.2">
      <c r="A20" s="7">
        <v>39</v>
      </c>
      <c r="B20" s="4" t="s">
        <v>94</v>
      </c>
      <c r="C20" s="8">
        <v>998520</v>
      </c>
      <c r="D20" s="4"/>
      <c r="E20" s="128" t="s">
        <v>162</v>
      </c>
      <c r="F20" s="7"/>
      <c r="G20" s="53" t="s">
        <v>63</v>
      </c>
      <c r="H20" s="52">
        <v>42792</v>
      </c>
      <c r="I20" s="4" t="s">
        <v>74</v>
      </c>
      <c r="J20" s="61">
        <v>106.5</v>
      </c>
      <c r="K20" s="10">
        <v>227</v>
      </c>
      <c r="L20" s="10">
        <f>K20-J20</f>
        <v>120.5</v>
      </c>
      <c r="M20" s="11">
        <f>L20/132</f>
        <v>0.91287878787878785</v>
      </c>
      <c r="N20" s="11">
        <f>(M20/0.84)*100</f>
        <v>108.67604617604619</v>
      </c>
      <c r="O20" s="7">
        <v>0.61</v>
      </c>
      <c r="P20" s="54">
        <v>18.12</v>
      </c>
      <c r="Q20" s="54">
        <v>10.58</v>
      </c>
      <c r="R20" s="54">
        <v>5.0599999999999996</v>
      </c>
      <c r="S20" s="55">
        <v>22.3</v>
      </c>
      <c r="T20" s="55">
        <v>20.2</v>
      </c>
      <c r="U20" s="56">
        <v>62</v>
      </c>
      <c r="V20" s="57">
        <v>1.1000000000000001</v>
      </c>
      <c r="W20" s="57">
        <v>2</v>
      </c>
      <c r="X20" s="57">
        <v>1</v>
      </c>
      <c r="Y20" s="58">
        <v>34</v>
      </c>
      <c r="Z20" s="54">
        <v>0.24</v>
      </c>
      <c r="AA20" s="54">
        <v>1.75</v>
      </c>
      <c r="AB20" s="60">
        <v>118.68300000000001</v>
      </c>
      <c r="AC20" s="59">
        <v>108.255</v>
      </c>
      <c r="AD20" s="16" t="s">
        <v>90</v>
      </c>
      <c r="AE20" s="7"/>
      <c r="AF20" s="8">
        <f>AH20-H20</f>
        <v>372</v>
      </c>
      <c r="AG20" s="11">
        <f>K20/AF20</f>
        <v>0.61021505376344087</v>
      </c>
      <c r="AH20" s="6">
        <v>43164</v>
      </c>
      <c r="AI20" s="7">
        <v>39</v>
      </c>
      <c r="AJ20" s="28">
        <f>M20*60</f>
        <v>54.772727272727273</v>
      </c>
      <c r="AK20" s="11">
        <f>4*R20</f>
        <v>20.239999999999998</v>
      </c>
      <c r="AL20" s="11">
        <f>4*Q20</f>
        <v>42.32</v>
      </c>
      <c r="AM20" s="57">
        <v>-0.9</v>
      </c>
      <c r="AN20" s="54">
        <v>2.25</v>
      </c>
      <c r="AO20" s="60">
        <f>SUM(AJ20:AN20)</f>
        <v>118.68272727272728</v>
      </c>
      <c r="AP20" s="60">
        <f>(AO20/109.633)*100</f>
        <v>108.2545650239684</v>
      </c>
    </row>
    <row r="21" spans="1:43" x14ac:dyDescent="0.2">
      <c r="A21" s="7">
        <v>34</v>
      </c>
      <c r="B21" s="4" t="s">
        <v>95</v>
      </c>
      <c r="C21" s="8">
        <v>998421</v>
      </c>
      <c r="D21" s="4"/>
      <c r="E21" s="128" t="s">
        <v>160</v>
      </c>
      <c r="F21" s="7"/>
      <c r="G21" s="53" t="s">
        <v>67</v>
      </c>
      <c r="H21" s="52">
        <v>42765</v>
      </c>
      <c r="I21" s="4" t="s">
        <v>74</v>
      </c>
      <c r="J21" s="61">
        <v>139</v>
      </c>
      <c r="K21" s="10">
        <v>243</v>
      </c>
      <c r="L21" s="10">
        <f>K21-J21</f>
        <v>104</v>
      </c>
      <c r="M21" s="11">
        <f>L21/132</f>
        <v>0.78787878787878785</v>
      </c>
      <c r="N21" s="11">
        <f>(M21/0.84)*100</f>
        <v>93.795093795093791</v>
      </c>
      <c r="O21" s="7">
        <v>0.61</v>
      </c>
      <c r="P21" s="54">
        <v>17.989999999999998</v>
      </c>
      <c r="Q21" s="54">
        <v>10.74</v>
      </c>
      <c r="R21" s="54">
        <v>5.61</v>
      </c>
      <c r="S21" s="55">
        <v>21.1</v>
      </c>
      <c r="T21" s="55">
        <v>20</v>
      </c>
      <c r="U21" s="56">
        <v>64</v>
      </c>
      <c r="V21" s="57">
        <v>1.5</v>
      </c>
      <c r="W21" s="57">
        <v>1.1000000000000001</v>
      </c>
      <c r="X21" s="57">
        <v>3</v>
      </c>
      <c r="Y21" s="58">
        <v>37</v>
      </c>
      <c r="Z21" s="54">
        <v>0.23</v>
      </c>
      <c r="AA21" s="54">
        <v>1.46</v>
      </c>
      <c r="AB21" s="60">
        <v>117.43300000000001</v>
      </c>
      <c r="AC21" s="59">
        <v>107.114</v>
      </c>
      <c r="AD21" s="16" t="s">
        <v>96</v>
      </c>
      <c r="AE21" s="7"/>
      <c r="AF21" s="8">
        <f>AH21-H21</f>
        <v>399</v>
      </c>
      <c r="AG21" s="11">
        <f>K21/AF21</f>
        <v>0.60902255639097747</v>
      </c>
      <c r="AH21" s="6">
        <v>43164</v>
      </c>
      <c r="AI21" s="7">
        <v>34</v>
      </c>
      <c r="AJ21" s="28">
        <f>M21*60</f>
        <v>47.272727272727273</v>
      </c>
      <c r="AK21" s="11">
        <v>22</v>
      </c>
      <c r="AL21" s="11">
        <f>4*Q21</f>
        <v>42.96</v>
      </c>
      <c r="AM21" s="57">
        <v>2.7</v>
      </c>
      <c r="AN21" s="54">
        <v>2.5</v>
      </c>
      <c r="AO21" s="60">
        <f>SUM(AJ21:AN21)</f>
        <v>117.43272727272729</v>
      </c>
      <c r="AP21" s="60">
        <f>(AO21/109.633)*100</f>
        <v>107.11439737371713</v>
      </c>
    </row>
    <row r="22" spans="1:43" s="71" customFormat="1" ht="13.5" thickBot="1" x14ac:dyDescent="0.25">
      <c r="A22" s="7">
        <v>5</v>
      </c>
      <c r="B22" s="4" t="s">
        <v>100</v>
      </c>
      <c r="C22" s="8">
        <v>998496</v>
      </c>
      <c r="D22" s="4"/>
      <c r="E22" s="128" t="s">
        <v>153</v>
      </c>
      <c r="F22" s="7" t="s">
        <v>62</v>
      </c>
      <c r="G22" s="53" t="s">
        <v>67</v>
      </c>
      <c r="H22" s="52">
        <v>42836</v>
      </c>
      <c r="I22" s="53" t="s">
        <v>74</v>
      </c>
      <c r="J22" s="61">
        <v>105.5</v>
      </c>
      <c r="K22" s="10">
        <v>222</v>
      </c>
      <c r="L22" s="10">
        <f>K22-J22</f>
        <v>116.5</v>
      </c>
      <c r="M22" s="11">
        <f>L22/132</f>
        <v>0.88257575757575757</v>
      </c>
      <c r="N22" s="11">
        <f>(M22/0.84)*100</f>
        <v>105.06854256854257</v>
      </c>
      <c r="O22" s="7">
        <v>0.68</v>
      </c>
      <c r="P22" s="54">
        <v>15.92</v>
      </c>
      <c r="Q22" s="67">
        <v>8.68</v>
      </c>
      <c r="R22" s="54">
        <v>4.95</v>
      </c>
      <c r="S22" s="55">
        <v>19.899999999999999</v>
      </c>
      <c r="T22" s="55">
        <v>20.2</v>
      </c>
      <c r="U22" s="56">
        <v>70</v>
      </c>
      <c r="V22" s="57">
        <v>1</v>
      </c>
      <c r="W22" s="57">
        <v>1.4</v>
      </c>
      <c r="X22" s="57">
        <v>1</v>
      </c>
      <c r="Y22" s="58">
        <v>32</v>
      </c>
      <c r="Z22" s="54">
        <v>0.26</v>
      </c>
      <c r="AA22" s="54">
        <v>1.54</v>
      </c>
      <c r="AB22" s="60">
        <v>116.813</v>
      </c>
      <c r="AC22" s="59">
        <v>105.83</v>
      </c>
      <c r="AD22" s="16" t="s">
        <v>79</v>
      </c>
      <c r="AE22" s="7"/>
      <c r="AF22" s="8">
        <f>AH22-H22</f>
        <v>328</v>
      </c>
      <c r="AG22" s="11">
        <f>K22/AF22</f>
        <v>0.67682926829268297</v>
      </c>
      <c r="AH22" s="6">
        <v>43164</v>
      </c>
      <c r="AI22" s="7">
        <v>5</v>
      </c>
      <c r="AJ22" s="28">
        <f>M22*60</f>
        <v>52.954545454545453</v>
      </c>
      <c r="AK22" s="11">
        <f>4*R22</f>
        <v>19.8</v>
      </c>
      <c r="AL22" s="11">
        <f>4*Q22</f>
        <v>34.72</v>
      </c>
      <c r="AM22" s="57">
        <v>6.3</v>
      </c>
      <c r="AN22" s="54">
        <v>2.25</v>
      </c>
      <c r="AO22" s="60">
        <f>SUM(AJ22:AN22)</f>
        <v>116.02454545454545</v>
      </c>
      <c r="AP22" s="60">
        <f>(AO22/109.633)*100</f>
        <v>105.82994668990673</v>
      </c>
      <c r="AQ22" s="3"/>
    </row>
    <row r="23" spans="1:43" s="136" customFormat="1" ht="13.5" thickBot="1" x14ac:dyDescent="0.25">
      <c r="A23" s="78">
        <v>2</v>
      </c>
      <c r="B23" s="79" t="s">
        <v>97</v>
      </c>
      <c r="C23" s="84">
        <v>998494</v>
      </c>
      <c r="D23" s="79"/>
      <c r="E23" s="137" t="s">
        <v>150</v>
      </c>
      <c r="F23" s="78"/>
      <c r="G23" s="78"/>
      <c r="H23" s="80">
        <v>42831</v>
      </c>
      <c r="I23" s="81" t="s">
        <v>74</v>
      </c>
      <c r="J23" s="138">
        <v>129.5</v>
      </c>
      <c r="K23" s="82">
        <v>248</v>
      </c>
      <c r="L23" s="82">
        <f>K23-J23</f>
        <v>118.5</v>
      </c>
      <c r="M23" s="83">
        <f>L23/132</f>
        <v>0.89772727272727271</v>
      </c>
      <c r="N23" s="83">
        <f>(M23/0.84)*100</f>
        <v>106.87229437229438</v>
      </c>
      <c r="O23" s="78">
        <v>0.74</v>
      </c>
      <c r="P23" s="85">
        <v>18.899999999999999</v>
      </c>
      <c r="Q23" s="85">
        <v>10.11</v>
      </c>
      <c r="R23" s="85">
        <v>5.61</v>
      </c>
      <c r="S23" s="139">
        <v>23</v>
      </c>
      <c r="T23" s="139">
        <v>19.399999999999999</v>
      </c>
      <c r="U23" s="140">
        <v>62</v>
      </c>
      <c r="V23" s="76">
        <v>1.3</v>
      </c>
      <c r="W23" s="76">
        <v>1.1000000000000001</v>
      </c>
      <c r="X23" s="76">
        <v>1</v>
      </c>
      <c r="Y23" s="141">
        <v>35</v>
      </c>
      <c r="Z23" s="85">
        <v>0.32</v>
      </c>
      <c r="AA23" s="85">
        <v>1.54</v>
      </c>
      <c r="AB23" s="142">
        <v>116.554</v>
      </c>
      <c r="AC23" s="86">
        <v>106.313</v>
      </c>
      <c r="AD23" s="87" t="s">
        <v>79</v>
      </c>
      <c r="AE23" s="83"/>
      <c r="AF23" s="84">
        <f>AH23-H23</f>
        <v>333</v>
      </c>
      <c r="AG23" s="83">
        <f>K23/AF23</f>
        <v>0.74474474474474472</v>
      </c>
      <c r="AH23" s="143">
        <v>43164</v>
      </c>
      <c r="AI23" s="78">
        <v>2</v>
      </c>
      <c r="AJ23" s="144">
        <f>M23*60</f>
        <v>53.86363636363636</v>
      </c>
      <c r="AK23" s="83">
        <v>22</v>
      </c>
      <c r="AL23" s="83">
        <f>4*Q23</f>
        <v>40.44</v>
      </c>
      <c r="AM23" s="76">
        <v>-3</v>
      </c>
      <c r="AN23" s="85">
        <v>3.25</v>
      </c>
      <c r="AO23" s="142">
        <f>SUM(AJ23:AN23)</f>
        <v>116.55363636363636</v>
      </c>
      <c r="AP23" s="142">
        <f>(AO23/109.633)*100</f>
        <v>106.31254856077675</v>
      </c>
      <c r="AQ23" s="71"/>
    </row>
    <row r="24" spans="1:43" s="102" customFormat="1" x14ac:dyDescent="0.2">
      <c r="A24" s="88"/>
      <c r="B24" s="89" t="s">
        <v>145</v>
      </c>
      <c r="C24" s="90"/>
      <c r="D24" s="90"/>
      <c r="E24" s="90"/>
      <c r="F24" s="90"/>
      <c r="G24" s="91"/>
      <c r="H24" s="153">
        <f>AVERAGE(H8:H23)</f>
        <v>42799.875</v>
      </c>
      <c r="I24" s="92"/>
      <c r="J24" s="93">
        <f>AVERAGE(J8:J23)</f>
        <v>133.75</v>
      </c>
      <c r="K24" s="93">
        <f t="shared" ref="K24:AC24" si="9">AVERAGE(K8:K23)</f>
        <v>255.75</v>
      </c>
      <c r="L24" s="93">
        <f t="shared" si="9"/>
        <v>122</v>
      </c>
      <c r="M24" s="94">
        <f t="shared" si="9"/>
        <v>0.92424242424242431</v>
      </c>
      <c r="N24" s="94">
        <f t="shared" si="9"/>
        <v>110.02886002886002</v>
      </c>
      <c r="O24" s="94">
        <f t="shared" si="9"/>
        <v>0.70249999999999979</v>
      </c>
      <c r="P24" s="94">
        <f t="shared" si="9"/>
        <v>22.44875</v>
      </c>
      <c r="Q24" s="94">
        <f t="shared" si="9"/>
        <v>12.605625000000003</v>
      </c>
      <c r="R24" s="94">
        <f t="shared" si="9"/>
        <v>5.5350000000000001</v>
      </c>
      <c r="S24" s="93">
        <f t="shared" si="9"/>
        <v>22.900000000000002</v>
      </c>
      <c r="T24" s="93">
        <f t="shared" si="9"/>
        <v>21.412499999999998</v>
      </c>
      <c r="U24" s="92">
        <f t="shared" si="9"/>
        <v>61.875</v>
      </c>
      <c r="V24" s="93">
        <f t="shared" si="9"/>
        <v>1.2999999999999998</v>
      </c>
      <c r="W24" s="93">
        <f t="shared" si="9"/>
        <v>1.5125000000000002</v>
      </c>
      <c r="X24" s="93">
        <f t="shared" si="9"/>
        <v>1.203125</v>
      </c>
      <c r="Y24" s="92">
        <f t="shared" si="9"/>
        <v>35.59375</v>
      </c>
      <c r="Z24" s="94">
        <f t="shared" si="9"/>
        <v>0.26250000000000007</v>
      </c>
      <c r="AA24" s="94">
        <f t="shared" si="9"/>
        <v>1.4493749999999999</v>
      </c>
      <c r="AB24" s="154">
        <f t="shared" si="9"/>
        <v>126.27393750000002</v>
      </c>
      <c r="AC24" s="154">
        <f t="shared" si="9"/>
        <v>115.13368750000001</v>
      </c>
      <c r="AD24" s="95"/>
      <c r="AE24" s="96"/>
      <c r="AF24" s="97"/>
      <c r="AG24" s="98"/>
      <c r="AH24" s="99"/>
      <c r="AI24" s="88"/>
      <c r="AJ24" s="98"/>
      <c r="AK24" s="96"/>
      <c r="AL24" s="96"/>
      <c r="AM24" s="100"/>
      <c r="AN24" s="100"/>
      <c r="AO24" s="101"/>
      <c r="AP24" s="101"/>
    </row>
    <row r="25" spans="1:43" s="102" customFormat="1" ht="15" x14ac:dyDescent="0.25">
      <c r="A25" s="88"/>
      <c r="B25" s="90" t="s">
        <v>146</v>
      </c>
      <c r="C25" s="90"/>
      <c r="D25" s="90"/>
      <c r="E25" s="90"/>
      <c r="F25" s="90"/>
      <c r="G25" s="90"/>
      <c r="H25" s="90"/>
      <c r="I25" s="90"/>
      <c r="J25" s="90"/>
      <c r="K25" s="103"/>
      <c r="L25" s="104"/>
      <c r="M25" s="105"/>
      <c r="N25" s="105"/>
      <c r="O25" s="96"/>
      <c r="P25" s="106"/>
      <c r="Q25" s="106"/>
      <c r="R25" s="106"/>
      <c r="S25" s="107"/>
      <c r="T25" s="107"/>
      <c r="U25" s="108"/>
      <c r="V25" s="106"/>
      <c r="W25" s="106"/>
      <c r="X25" s="109"/>
      <c r="Y25" s="106"/>
      <c r="Z25" s="110"/>
      <c r="AA25" s="111"/>
      <c r="AB25" s="105"/>
      <c r="AC25" s="96"/>
      <c r="AD25" s="95"/>
      <c r="AE25" s="96"/>
      <c r="AF25" s="97"/>
      <c r="AG25" s="98"/>
      <c r="AH25" s="99"/>
      <c r="AI25" s="88"/>
      <c r="AJ25" s="98"/>
      <c r="AK25" s="96"/>
      <c r="AL25" s="96"/>
      <c r="AM25" s="100"/>
      <c r="AN25" s="100"/>
      <c r="AO25" s="101"/>
      <c r="AP25" s="101"/>
    </row>
    <row r="26" spans="1:43" s="102" customFormat="1" x14ac:dyDescent="0.2">
      <c r="A26" s="88"/>
      <c r="B26" s="112" t="s">
        <v>147</v>
      </c>
      <c r="C26" s="113"/>
      <c r="D26" s="113"/>
      <c r="E26" s="113"/>
      <c r="F26" s="114"/>
      <c r="G26" s="91"/>
      <c r="H26" s="24">
        <v>42814</v>
      </c>
      <c r="I26" s="20"/>
      <c r="J26" s="26">
        <v>121.3</v>
      </c>
      <c r="K26" s="26">
        <v>233.3</v>
      </c>
      <c r="L26" s="26">
        <v>112</v>
      </c>
      <c r="M26" s="28">
        <v>0.85</v>
      </c>
      <c r="N26" s="28">
        <v>101.01</v>
      </c>
      <c r="O26" s="28">
        <v>0.67</v>
      </c>
      <c r="P26" s="28">
        <v>19.48</v>
      </c>
      <c r="Q26" s="28">
        <v>10.54</v>
      </c>
      <c r="R26" s="28">
        <v>5.2</v>
      </c>
      <c r="S26" s="26">
        <v>23.2</v>
      </c>
      <c r="T26" s="26">
        <v>21.6</v>
      </c>
      <c r="U26" s="25">
        <v>61</v>
      </c>
      <c r="V26" s="26">
        <v>1.3</v>
      </c>
      <c r="W26" s="26">
        <v>1.5</v>
      </c>
      <c r="X26" s="26">
        <v>1.3</v>
      </c>
      <c r="Y26" s="25">
        <v>34</v>
      </c>
      <c r="Z26" s="28">
        <v>0.27</v>
      </c>
      <c r="AA26" s="28">
        <v>1.52</v>
      </c>
      <c r="AB26" s="152">
        <v>111.685</v>
      </c>
      <c r="AC26" s="152">
        <v>101.81</v>
      </c>
      <c r="AD26" s="29"/>
      <c r="AE26" s="20"/>
      <c r="AF26" s="25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3" s="102" customFormat="1" ht="15" x14ac:dyDescent="0.25">
      <c r="A27" s="88"/>
      <c r="B27" s="115"/>
      <c r="C27" s="115"/>
      <c r="D27" s="115"/>
      <c r="E27" s="115"/>
      <c r="G27" s="116"/>
      <c r="H27" s="117"/>
      <c r="I27" s="88"/>
      <c r="J27" s="104"/>
      <c r="K27" s="103"/>
      <c r="L27" s="104"/>
      <c r="M27" s="105"/>
      <c r="N27" s="105"/>
      <c r="O27" s="96"/>
      <c r="P27" s="106"/>
      <c r="Q27" s="106"/>
      <c r="R27" s="106"/>
      <c r="S27" s="107"/>
      <c r="T27" s="107"/>
      <c r="U27" s="108"/>
      <c r="V27" s="106"/>
      <c r="W27" s="106"/>
      <c r="X27" s="109"/>
      <c r="Y27" s="106"/>
      <c r="Z27" s="110"/>
      <c r="AA27" s="111"/>
      <c r="AB27" s="105"/>
      <c r="AC27" s="96"/>
      <c r="AD27" s="95"/>
      <c r="AE27" s="96"/>
      <c r="AF27" s="97"/>
      <c r="AG27" s="98"/>
      <c r="AH27" s="99"/>
      <c r="AI27" s="88"/>
      <c r="AJ27" s="98"/>
      <c r="AK27" s="96"/>
      <c r="AL27" s="96"/>
      <c r="AM27" s="100"/>
      <c r="AN27" s="100"/>
      <c r="AO27" s="101"/>
      <c r="AP27" s="101"/>
    </row>
    <row r="28" spans="1:43" s="72" customFormat="1" x14ac:dyDescent="0.2">
      <c r="A28" s="118">
        <v>12</v>
      </c>
      <c r="B28" s="119" t="s">
        <v>92</v>
      </c>
      <c r="C28" s="73">
        <v>998511</v>
      </c>
      <c r="D28" s="119"/>
      <c r="E28" s="129" t="s">
        <v>150</v>
      </c>
      <c r="F28" s="118"/>
      <c r="G28" s="75" t="s">
        <v>67</v>
      </c>
      <c r="H28" s="74">
        <v>42848</v>
      </c>
      <c r="I28" s="75" t="s">
        <v>74</v>
      </c>
      <c r="J28" s="145">
        <v>113.5</v>
      </c>
      <c r="K28" s="120">
        <v>238</v>
      </c>
      <c r="L28" s="120">
        <f>K28-J28</f>
        <v>124.5</v>
      </c>
      <c r="M28" s="121">
        <f>L28/132</f>
        <v>0.94318181818181823</v>
      </c>
      <c r="N28" s="121">
        <f>(M28/0.84)*100</f>
        <v>112.2835497835498</v>
      </c>
      <c r="O28" s="118">
        <v>0.75</v>
      </c>
      <c r="P28" s="123">
        <v>19.93</v>
      </c>
      <c r="Q28" s="123">
        <v>10.65</v>
      </c>
      <c r="R28" s="123">
        <v>5.74</v>
      </c>
      <c r="S28" s="130">
        <v>23</v>
      </c>
      <c r="T28" s="130">
        <v>23.7</v>
      </c>
      <c r="U28" s="131">
        <v>62</v>
      </c>
      <c r="V28" s="122">
        <v>1</v>
      </c>
      <c r="W28" s="122">
        <v>1.2</v>
      </c>
      <c r="X28" s="122">
        <v>1</v>
      </c>
      <c r="Y28" s="132">
        <v>30.5</v>
      </c>
      <c r="Z28" s="123">
        <v>0.32</v>
      </c>
      <c r="AA28" s="123">
        <v>1.24</v>
      </c>
      <c r="AB28" s="133">
        <v>116.06100000000001</v>
      </c>
      <c r="AC28" s="124">
        <v>105.863</v>
      </c>
      <c r="AD28" s="126" t="s">
        <v>72</v>
      </c>
      <c r="AE28" s="118"/>
      <c r="AF28" s="73">
        <f>AH28-H28</f>
        <v>316</v>
      </c>
      <c r="AG28" s="121">
        <f>K28/AF28</f>
        <v>0.75316455696202533</v>
      </c>
      <c r="AH28" s="134">
        <v>43164</v>
      </c>
      <c r="AI28" s="118">
        <v>12</v>
      </c>
      <c r="AJ28" s="135">
        <f>M28*60</f>
        <v>56.590909090909093</v>
      </c>
      <c r="AK28" s="121">
        <v>22</v>
      </c>
      <c r="AL28" s="121">
        <f>4*Q28</f>
        <v>42.6</v>
      </c>
      <c r="AM28" s="122">
        <v>-3</v>
      </c>
      <c r="AN28" s="123">
        <v>-2.13</v>
      </c>
      <c r="AO28" s="133">
        <f>SUM(AJ28:AN28)</f>
        <v>116.06090909090909</v>
      </c>
      <c r="AP28" s="133">
        <f>(AO28/109.633)*100</f>
        <v>105.86311520336859</v>
      </c>
    </row>
    <row r="29" spans="1:43" x14ac:dyDescent="0.2">
      <c r="A29" s="7">
        <v>45</v>
      </c>
      <c r="B29" s="4" t="s">
        <v>98</v>
      </c>
      <c r="C29" s="8">
        <v>998371</v>
      </c>
      <c r="D29" s="4"/>
      <c r="E29" s="128" t="s">
        <v>164</v>
      </c>
      <c r="F29" s="7"/>
      <c r="G29" s="53" t="s">
        <v>67</v>
      </c>
      <c r="H29" s="52">
        <v>42849</v>
      </c>
      <c r="I29" s="53" t="s">
        <v>74</v>
      </c>
      <c r="J29" s="10">
        <v>97</v>
      </c>
      <c r="K29" s="10">
        <v>218</v>
      </c>
      <c r="L29" s="10">
        <f>K29-J29</f>
        <v>121</v>
      </c>
      <c r="M29" s="11">
        <f>L29/132</f>
        <v>0.91666666666666663</v>
      </c>
      <c r="N29" s="11">
        <f>(M29/0.84)*100</f>
        <v>109.12698412698411</v>
      </c>
      <c r="O29" s="7">
        <v>0.69</v>
      </c>
      <c r="P29" s="54">
        <v>17.600000000000001</v>
      </c>
      <c r="Q29" s="54">
        <v>9.36</v>
      </c>
      <c r="R29" s="54">
        <v>5.03</v>
      </c>
      <c r="S29" s="55">
        <v>21.5</v>
      </c>
      <c r="T29" s="55">
        <v>20.6</v>
      </c>
      <c r="U29" s="56">
        <v>64</v>
      </c>
      <c r="V29" s="57">
        <v>1.2</v>
      </c>
      <c r="W29" s="57">
        <v>1.3</v>
      </c>
      <c r="X29" s="57">
        <v>1</v>
      </c>
      <c r="Y29" s="58">
        <v>35</v>
      </c>
      <c r="Z29" s="54">
        <v>0.23</v>
      </c>
      <c r="AA29" s="54">
        <v>1.62</v>
      </c>
      <c r="AB29" s="60">
        <v>115.81</v>
      </c>
      <c r="AC29" s="59">
        <v>105.634</v>
      </c>
      <c r="AD29" s="16" t="s">
        <v>99</v>
      </c>
      <c r="AE29" s="7"/>
      <c r="AF29" s="8">
        <f>AH29-H29</f>
        <v>315</v>
      </c>
      <c r="AG29" s="11">
        <f>K29/AF29</f>
        <v>0.69206349206349205</v>
      </c>
      <c r="AH29" s="6">
        <v>43164</v>
      </c>
      <c r="AI29" s="7">
        <v>45</v>
      </c>
      <c r="AJ29" s="28">
        <f>M29*60</f>
        <v>55</v>
      </c>
      <c r="AK29" s="11">
        <f>4*R29</f>
        <v>20.12</v>
      </c>
      <c r="AL29" s="11">
        <f>4*Q29</f>
        <v>37.44</v>
      </c>
      <c r="AM29" s="57">
        <v>1.5</v>
      </c>
      <c r="AN29" s="54">
        <v>1.75</v>
      </c>
      <c r="AO29" s="60">
        <f>SUM(AJ29:AN29)</f>
        <v>115.81</v>
      </c>
      <c r="AP29" s="60">
        <f>(AO29/109.633)*100</f>
        <v>105.63425246048179</v>
      </c>
    </row>
    <row r="30" spans="1:43" x14ac:dyDescent="0.2">
      <c r="A30" s="7">
        <v>11</v>
      </c>
      <c r="B30" s="4" t="s">
        <v>101</v>
      </c>
      <c r="C30" s="8">
        <v>998513</v>
      </c>
      <c r="D30" s="4"/>
      <c r="E30" s="128" t="s">
        <v>152</v>
      </c>
      <c r="F30" s="7" t="s">
        <v>62</v>
      </c>
      <c r="G30" s="53" t="s">
        <v>67</v>
      </c>
      <c r="H30" s="52">
        <v>42856</v>
      </c>
      <c r="I30" s="53" t="s">
        <v>74</v>
      </c>
      <c r="J30" s="61">
        <v>110.5</v>
      </c>
      <c r="K30" s="10">
        <v>224</v>
      </c>
      <c r="L30" s="10">
        <f>K30-J30</f>
        <v>113.5</v>
      </c>
      <c r="M30" s="11">
        <f>L30/132</f>
        <v>0.85984848484848486</v>
      </c>
      <c r="N30" s="11">
        <f>(M30/0.84)*100</f>
        <v>102.36291486291486</v>
      </c>
      <c r="O30" s="7">
        <v>0.73</v>
      </c>
      <c r="P30" s="54">
        <v>21.23</v>
      </c>
      <c r="Q30" s="54">
        <v>11.56</v>
      </c>
      <c r="R30" s="54">
        <v>5.1100000000000003</v>
      </c>
      <c r="S30" s="55">
        <v>22.2</v>
      </c>
      <c r="T30" s="55">
        <v>23.7</v>
      </c>
      <c r="U30" s="56">
        <v>62</v>
      </c>
      <c r="V30" s="62">
        <v>3.2</v>
      </c>
      <c r="W30" s="57">
        <v>1.4</v>
      </c>
      <c r="X30" s="57">
        <v>1</v>
      </c>
      <c r="Y30" s="58">
        <v>31.5</v>
      </c>
      <c r="Z30" s="54">
        <v>0.28999999999999998</v>
      </c>
      <c r="AA30" s="54">
        <v>1.53</v>
      </c>
      <c r="AB30" s="60">
        <v>115.541</v>
      </c>
      <c r="AC30" s="59">
        <v>105.389</v>
      </c>
      <c r="AD30" s="16" t="s">
        <v>72</v>
      </c>
      <c r="AE30" s="7"/>
      <c r="AF30" s="8">
        <f>AH30-H30</f>
        <v>308</v>
      </c>
      <c r="AG30" s="11">
        <f>K30/AF30</f>
        <v>0.72727272727272729</v>
      </c>
      <c r="AH30" s="6">
        <v>43164</v>
      </c>
      <c r="AI30" s="7">
        <v>11</v>
      </c>
      <c r="AJ30" s="28">
        <f>M30*60</f>
        <v>51.590909090909093</v>
      </c>
      <c r="AK30" s="11">
        <f>4*R30</f>
        <v>20.440000000000001</v>
      </c>
      <c r="AL30" s="11">
        <f>4*Q30</f>
        <v>46.24</v>
      </c>
      <c r="AM30" s="57">
        <v>-0.6</v>
      </c>
      <c r="AN30" s="54">
        <v>-2.13</v>
      </c>
      <c r="AO30" s="60">
        <f>SUM(AJ30:AN30)</f>
        <v>115.54090909090911</v>
      </c>
      <c r="AP30" s="60">
        <f>(AO30/109.633)*100</f>
        <v>105.38880546086409</v>
      </c>
    </row>
    <row r="31" spans="1:43" s="136" customFormat="1" ht="13.5" thickBot="1" x14ac:dyDescent="0.25">
      <c r="A31" s="118">
        <v>72</v>
      </c>
      <c r="B31" s="119" t="s">
        <v>102</v>
      </c>
      <c r="C31" s="73">
        <v>998407</v>
      </c>
      <c r="D31" s="119"/>
      <c r="E31" s="129" t="s">
        <v>172</v>
      </c>
      <c r="F31" s="118"/>
      <c r="G31" s="75" t="s">
        <v>63</v>
      </c>
      <c r="H31" s="74">
        <v>42850</v>
      </c>
      <c r="I31" s="75" t="s">
        <v>81</v>
      </c>
      <c r="J31" s="122">
        <v>75.5</v>
      </c>
      <c r="K31" s="120">
        <v>191</v>
      </c>
      <c r="L31" s="120">
        <f>K31-J31</f>
        <v>115.5</v>
      </c>
      <c r="M31" s="121">
        <f>L31/132</f>
        <v>0.875</v>
      </c>
      <c r="N31" s="121">
        <f>(M31/0.84)*100</f>
        <v>104.16666666666667</v>
      </c>
      <c r="O31" s="118">
        <v>0.61</v>
      </c>
      <c r="P31" s="123">
        <v>16.96</v>
      </c>
      <c r="Q31" s="123">
        <v>10.74</v>
      </c>
      <c r="R31" s="123">
        <v>6.39</v>
      </c>
      <c r="S31" s="130">
        <v>22.9</v>
      </c>
      <c r="T31" s="130">
        <v>21.7</v>
      </c>
      <c r="U31" s="131">
        <v>62</v>
      </c>
      <c r="V31" s="122">
        <v>1.7</v>
      </c>
      <c r="W31" s="122">
        <v>1.3</v>
      </c>
      <c r="X31" s="122">
        <v>1.5</v>
      </c>
      <c r="Y31" s="132">
        <v>32</v>
      </c>
      <c r="Z31" s="123">
        <v>0.2</v>
      </c>
      <c r="AA31" s="123">
        <v>1.5</v>
      </c>
      <c r="AB31" s="133">
        <v>115.14</v>
      </c>
      <c r="AC31" s="124">
        <v>105.023</v>
      </c>
      <c r="AD31" s="125" t="s">
        <v>82</v>
      </c>
      <c r="AE31" s="118"/>
      <c r="AF31" s="73">
        <f>AH31-H31</f>
        <v>314</v>
      </c>
      <c r="AG31" s="121">
        <f>K31/AF31</f>
        <v>0.60828025477707004</v>
      </c>
      <c r="AH31" s="134">
        <v>43164</v>
      </c>
      <c r="AI31" s="118">
        <v>72</v>
      </c>
      <c r="AJ31" s="135">
        <f>M31*60</f>
        <v>52.5</v>
      </c>
      <c r="AK31" s="121">
        <v>22</v>
      </c>
      <c r="AL31" s="121">
        <f>4*Q31</f>
        <v>42.96</v>
      </c>
      <c r="AM31" s="122">
        <v>-2.7</v>
      </c>
      <c r="AN31" s="123">
        <v>0.38</v>
      </c>
      <c r="AO31" s="133">
        <f>SUM(AJ31:AN31)</f>
        <v>115.14</v>
      </c>
      <c r="AP31" s="133">
        <f>(AO31/109.633)*100</f>
        <v>105.0231225999471</v>
      </c>
      <c r="AQ31" s="72"/>
    </row>
    <row r="32" spans="1:43" s="72" customFormat="1" x14ac:dyDescent="0.2">
      <c r="A32" s="7">
        <v>38</v>
      </c>
      <c r="B32" s="4" t="s">
        <v>103</v>
      </c>
      <c r="C32" s="8">
        <v>998519</v>
      </c>
      <c r="D32" s="4"/>
      <c r="E32" s="128" t="s">
        <v>161</v>
      </c>
      <c r="F32" s="7"/>
      <c r="G32" s="53" t="s">
        <v>67</v>
      </c>
      <c r="H32" s="52">
        <v>42792</v>
      </c>
      <c r="I32" s="4" t="s">
        <v>74</v>
      </c>
      <c r="J32" s="61">
        <v>106</v>
      </c>
      <c r="K32" s="10">
        <v>235</v>
      </c>
      <c r="L32" s="10">
        <f>K32-J32</f>
        <v>129</v>
      </c>
      <c r="M32" s="11">
        <f>L32/132</f>
        <v>0.97727272727272729</v>
      </c>
      <c r="N32" s="11">
        <f>(M32/0.84)*100</f>
        <v>116.34199134199135</v>
      </c>
      <c r="O32" s="11">
        <v>0.63</v>
      </c>
      <c r="P32" s="54">
        <v>16.829999999999998</v>
      </c>
      <c r="Q32" s="54">
        <v>10.55</v>
      </c>
      <c r="R32" s="54">
        <v>4.95</v>
      </c>
      <c r="S32" s="55">
        <v>23.9</v>
      </c>
      <c r="T32" s="55">
        <v>23</v>
      </c>
      <c r="U32" s="56">
        <v>60</v>
      </c>
      <c r="V32" s="57">
        <v>1.5</v>
      </c>
      <c r="W32" s="57">
        <v>1.7</v>
      </c>
      <c r="X32" s="57">
        <v>1</v>
      </c>
      <c r="Y32" s="58">
        <v>33</v>
      </c>
      <c r="Z32" s="54">
        <v>0.18</v>
      </c>
      <c r="AA32" s="54">
        <v>1.2</v>
      </c>
      <c r="AB32" s="60">
        <v>113.68600000000001</v>
      </c>
      <c r="AC32" s="59">
        <v>103.697</v>
      </c>
      <c r="AD32" s="16" t="s">
        <v>90</v>
      </c>
      <c r="AE32" s="7"/>
      <c r="AF32" s="8">
        <f>AH32-H32</f>
        <v>372</v>
      </c>
      <c r="AG32" s="11">
        <f>K32/AF32</f>
        <v>0.63172043010752688</v>
      </c>
      <c r="AH32" s="6">
        <v>43164</v>
      </c>
      <c r="AI32" s="7">
        <v>38</v>
      </c>
      <c r="AJ32" s="28">
        <f>M32*60</f>
        <v>58.63636363636364</v>
      </c>
      <c r="AK32" s="11">
        <f>4*R32</f>
        <v>19.8</v>
      </c>
      <c r="AL32" s="11">
        <f>4*Q32</f>
        <v>42.2</v>
      </c>
      <c r="AM32" s="57">
        <v>-5.7</v>
      </c>
      <c r="AN32" s="54">
        <v>-1.25</v>
      </c>
      <c r="AO32" s="60">
        <f>SUM(AJ32:AN32)</f>
        <v>113.68636363636364</v>
      </c>
      <c r="AP32" s="60">
        <f>(AO32/109.633)*100</f>
        <v>103.69721127430942</v>
      </c>
      <c r="AQ32" s="3"/>
    </row>
    <row r="33" spans="1:42" x14ac:dyDescent="0.2">
      <c r="A33" s="7">
        <v>48</v>
      </c>
      <c r="B33" s="4"/>
      <c r="C33" s="8" t="s">
        <v>115</v>
      </c>
      <c r="D33" s="4"/>
      <c r="E33" s="128" t="s">
        <v>165</v>
      </c>
      <c r="F33" s="7"/>
      <c r="G33" s="53" t="s">
        <v>67</v>
      </c>
      <c r="H33" s="52">
        <v>42825</v>
      </c>
      <c r="I33" s="53" t="s">
        <v>81</v>
      </c>
      <c r="J33" s="10">
        <v>113</v>
      </c>
      <c r="K33" s="10">
        <v>221</v>
      </c>
      <c r="L33" s="10">
        <f>K33-J33</f>
        <v>108</v>
      </c>
      <c r="M33" s="11">
        <f>L33/132</f>
        <v>0.81818181818181823</v>
      </c>
      <c r="N33" s="11">
        <f>(M33/0.84)*100</f>
        <v>97.402597402597408</v>
      </c>
      <c r="O33" s="11">
        <v>0.65</v>
      </c>
      <c r="P33" s="54">
        <v>17.600000000000001</v>
      </c>
      <c r="Q33" s="54">
        <v>10.210000000000001</v>
      </c>
      <c r="R33" s="54">
        <v>5.42</v>
      </c>
      <c r="S33" s="55">
        <v>22.1</v>
      </c>
      <c r="T33" s="55">
        <v>20.399999999999999</v>
      </c>
      <c r="U33" s="56">
        <v>62</v>
      </c>
      <c r="V33" s="57">
        <v>1.7</v>
      </c>
      <c r="W33" s="57">
        <v>1.3</v>
      </c>
      <c r="X33" s="57">
        <v>1.5</v>
      </c>
      <c r="Y33" s="58">
        <v>34</v>
      </c>
      <c r="Z33" s="54">
        <v>0.28999999999999998</v>
      </c>
      <c r="AA33" s="54">
        <v>1.53</v>
      </c>
      <c r="AB33" s="60">
        <v>113.31100000000001</v>
      </c>
      <c r="AC33" s="59">
        <v>102.64</v>
      </c>
      <c r="AD33" s="16" t="s">
        <v>116</v>
      </c>
      <c r="AE33" s="7"/>
      <c r="AF33" s="8">
        <f>AH33-H33</f>
        <v>339</v>
      </c>
      <c r="AG33" s="11">
        <f>K33/AF33</f>
        <v>0.65191740412979349</v>
      </c>
      <c r="AH33" s="6">
        <v>43164</v>
      </c>
      <c r="AI33" s="7">
        <v>48</v>
      </c>
      <c r="AJ33" s="28">
        <f>M33*60</f>
        <v>49.090909090909093</v>
      </c>
      <c r="AK33" s="11">
        <f>4*R33</f>
        <v>21.68</v>
      </c>
      <c r="AL33" s="11">
        <f>4*Q33</f>
        <v>40.840000000000003</v>
      </c>
      <c r="AM33" s="57">
        <v>-0.3</v>
      </c>
      <c r="AN33" s="54">
        <v>2</v>
      </c>
      <c r="AO33" s="60">
        <f>SUM(AJ33:AN33)</f>
        <v>113.31090909090911</v>
      </c>
      <c r="AP33" s="60">
        <f>(AO33/109.633)*100</f>
        <v>103.35474637281577</v>
      </c>
    </row>
    <row r="34" spans="1:42" x14ac:dyDescent="0.2">
      <c r="A34" s="7">
        <v>7</v>
      </c>
      <c r="B34" s="4" t="s">
        <v>104</v>
      </c>
      <c r="C34" s="8">
        <v>998474</v>
      </c>
      <c r="D34" s="4"/>
      <c r="E34" s="128" t="s">
        <v>154</v>
      </c>
      <c r="F34" s="7" t="s">
        <v>62</v>
      </c>
      <c r="G34" s="53" t="s">
        <v>67</v>
      </c>
      <c r="H34" s="52">
        <v>42853</v>
      </c>
      <c r="I34" s="53" t="s">
        <v>74</v>
      </c>
      <c r="J34" s="61">
        <v>126</v>
      </c>
      <c r="K34" s="10">
        <v>241</v>
      </c>
      <c r="L34" s="10">
        <f>K34-J34</f>
        <v>115</v>
      </c>
      <c r="M34" s="11">
        <f>L34/132</f>
        <v>0.87121212121212122</v>
      </c>
      <c r="N34" s="11">
        <f>(M34/0.84)*100</f>
        <v>103.71572871572872</v>
      </c>
      <c r="O34" s="7">
        <v>0.77</v>
      </c>
      <c r="P34" s="54">
        <v>20.45</v>
      </c>
      <c r="Q34" s="54">
        <v>10.49</v>
      </c>
      <c r="R34" s="54">
        <v>5.1100000000000003</v>
      </c>
      <c r="S34" s="63">
        <v>24.2</v>
      </c>
      <c r="T34" s="55">
        <v>18.399999999999999</v>
      </c>
      <c r="U34" s="56">
        <v>60</v>
      </c>
      <c r="V34" s="57">
        <v>1</v>
      </c>
      <c r="W34" s="57">
        <v>1.3</v>
      </c>
      <c r="X34" s="57">
        <v>1</v>
      </c>
      <c r="Y34" s="58">
        <v>41</v>
      </c>
      <c r="Z34" s="54">
        <v>0.32</v>
      </c>
      <c r="AA34" s="54">
        <v>1.38</v>
      </c>
      <c r="AB34" s="60">
        <v>113.173</v>
      </c>
      <c r="AC34" s="59">
        <v>103.229</v>
      </c>
      <c r="AD34" s="16" t="s">
        <v>105</v>
      </c>
      <c r="AE34" s="7"/>
      <c r="AF34" s="8">
        <f>AH34-H34</f>
        <v>311</v>
      </c>
      <c r="AG34" s="11">
        <f>K34/AF34</f>
        <v>0.77491961414791</v>
      </c>
      <c r="AH34" s="6">
        <v>43164</v>
      </c>
      <c r="AI34" s="7">
        <v>7</v>
      </c>
      <c r="AJ34" s="28">
        <f>M34*60</f>
        <v>52.272727272727273</v>
      </c>
      <c r="AK34" s="11">
        <f>4*R34</f>
        <v>20.440000000000001</v>
      </c>
      <c r="AL34" s="11">
        <f>4*Q34</f>
        <v>41.96</v>
      </c>
      <c r="AM34" s="57">
        <v>-6</v>
      </c>
      <c r="AN34" s="54">
        <v>4.5</v>
      </c>
      <c r="AO34" s="60">
        <f>SUM(AJ34:AN34)</f>
        <v>113.17272727272729</v>
      </c>
      <c r="AP34" s="60">
        <f>(AO34/109.633)*100</f>
        <v>103.22870602166073</v>
      </c>
    </row>
    <row r="35" spans="1:42" x14ac:dyDescent="0.2">
      <c r="A35" s="7">
        <v>20</v>
      </c>
      <c r="B35" s="4" t="s">
        <v>106</v>
      </c>
      <c r="C35" s="8">
        <v>998400</v>
      </c>
      <c r="D35" s="4"/>
      <c r="E35" s="128" t="s">
        <v>157</v>
      </c>
      <c r="F35" s="7"/>
      <c r="G35" s="53" t="s">
        <v>63</v>
      </c>
      <c r="H35" s="52">
        <v>42771</v>
      </c>
      <c r="I35" s="53" t="s">
        <v>68</v>
      </c>
      <c r="J35" s="61">
        <v>148.5</v>
      </c>
      <c r="K35" s="10">
        <v>262</v>
      </c>
      <c r="L35" s="10">
        <f>K35-J35</f>
        <v>113.5</v>
      </c>
      <c r="M35" s="11">
        <f>L35/132</f>
        <v>0.85984848484848486</v>
      </c>
      <c r="N35" s="11">
        <f>(M35/0.84)*100</f>
        <v>102.36291486291486</v>
      </c>
      <c r="O35" s="7">
        <v>0.67</v>
      </c>
      <c r="P35" s="54">
        <v>17.09</v>
      </c>
      <c r="Q35" s="54">
        <v>9.42</v>
      </c>
      <c r="R35" s="54">
        <v>5.1100000000000003</v>
      </c>
      <c r="S35" s="55">
        <v>22.6</v>
      </c>
      <c r="T35" s="55">
        <v>17.899999999999999</v>
      </c>
      <c r="U35" s="56">
        <v>62</v>
      </c>
      <c r="V35" s="57">
        <v>1</v>
      </c>
      <c r="W35" s="57">
        <v>1.2</v>
      </c>
      <c r="X35" s="57">
        <v>1</v>
      </c>
      <c r="Y35" s="58">
        <v>37</v>
      </c>
      <c r="Z35" s="54">
        <v>0.24</v>
      </c>
      <c r="AA35" s="54">
        <v>1.68</v>
      </c>
      <c r="AB35" s="60">
        <v>112.911</v>
      </c>
      <c r="AC35" s="59">
        <v>102.99</v>
      </c>
      <c r="AD35" s="29" t="s">
        <v>85</v>
      </c>
      <c r="AE35" s="7"/>
      <c r="AF35" s="8">
        <f>AH35-H35</f>
        <v>393</v>
      </c>
      <c r="AG35" s="11">
        <f>K35/AF35</f>
        <v>0.66666666666666663</v>
      </c>
      <c r="AH35" s="6">
        <v>43164</v>
      </c>
      <c r="AI35" s="7">
        <v>20</v>
      </c>
      <c r="AJ35" s="28">
        <f>M35*60</f>
        <v>51.590909090909093</v>
      </c>
      <c r="AK35" s="11">
        <f>4*R35</f>
        <v>20.440000000000001</v>
      </c>
      <c r="AL35" s="11">
        <f>4*Q35</f>
        <v>37.68</v>
      </c>
      <c r="AM35" s="57">
        <v>-1.8</v>
      </c>
      <c r="AN35" s="54">
        <v>5</v>
      </c>
      <c r="AO35" s="60">
        <f>SUM(AJ35:AN35)</f>
        <v>112.9109090909091</v>
      </c>
      <c r="AP35" s="60">
        <f>(AO35/109.633)*100</f>
        <v>102.98989272473536</v>
      </c>
    </row>
    <row r="36" spans="1:42" x14ac:dyDescent="0.2">
      <c r="A36" s="7">
        <v>67</v>
      </c>
      <c r="B36" s="4" t="s">
        <v>107</v>
      </c>
      <c r="C36" s="8">
        <v>998412</v>
      </c>
      <c r="D36" s="4"/>
      <c r="E36" s="128" t="s">
        <v>170</v>
      </c>
      <c r="F36" s="7" t="s">
        <v>62</v>
      </c>
      <c r="G36" s="65" t="s">
        <v>108</v>
      </c>
      <c r="H36" s="52">
        <v>42842</v>
      </c>
      <c r="I36" s="53" t="s">
        <v>109</v>
      </c>
      <c r="J36" s="57">
        <v>80.5</v>
      </c>
      <c r="K36" s="10">
        <v>193</v>
      </c>
      <c r="L36" s="10">
        <f>K36-J36</f>
        <v>112.5</v>
      </c>
      <c r="M36" s="11">
        <f>L36/132</f>
        <v>0.85227272727272729</v>
      </c>
      <c r="N36" s="11">
        <f>(M36/0.84)*100</f>
        <v>101.46103896103898</v>
      </c>
      <c r="O36" s="7">
        <v>0.6</v>
      </c>
      <c r="P36" s="54">
        <v>18.64</v>
      </c>
      <c r="Q36" s="54">
        <v>10.07</v>
      </c>
      <c r="R36" s="54">
        <v>5.37</v>
      </c>
      <c r="S36" s="55">
        <v>21.9</v>
      </c>
      <c r="T36" s="55">
        <v>23</v>
      </c>
      <c r="U36" s="56">
        <v>64</v>
      </c>
      <c r="V36" s="57">
        <v>1</v>
      </c>
      <c r="W36" s="57">
        <v>1.8</v>
      </c>
      <c r="X36" s="57">
        <v>1</v>
      </c>
      <c r="Y36" s="58">
        <v>32</v>
      </c>
      <c r="Z36" s="54">
        <v>0.25</v>
      </c>
      <c r="AA36" s="54">
        <v>1.61</v>
      </c>
      <c r="AB36" s="60">
        <v>111.946</v>
      </c>
      <c r="AC36" s="59">
        <v>102.11</v>
      </c>
      <c r="AD36" s="29" t="s">
        <v>82</v>
      </c>
      <c r="AE36" s="7"/>
      <c r="AF36" s="8">
        <f>AH36-H36</f>
        <v>322</v>
      </c>
      <c r="AG36" s="11">
        <f>K36/AF36</f>
        <v>0.59937888198757761</v>
      </c>
      <c r="AH36" s="6">
        <v>43164</v>
      </c>
      <c r="AI36" s="7">
        <v>67</v>
      </c>
      <c r="AJ36" s="28">
        <f>M36*60</f>
        <v>51.13636363636364</v>
      </c>
      <c r="AK36" s="11">
        <f>4*R36</f>
        <v>21.48</v>
      </c>
      <c r="AL36" s="11">
        <f>4*Q36</f>
        <v>40.28</v>
      </c>
      <c r="AM36" s="57">
        <v>0.3</v>
      </c>
      <c r="AN36" s="54">
        <v>-1.25</v>
      </c>
      <c r="AO36" s="60">
        <f>SUM(AJ36:AN36)</f>
        <v>111.94636363636364</v>
      </c>
      <c r="AP36" s="60">
        <f>(AO36/109.633)*100</f>
        <v>102.11009790515962</v>
      </c>
    </row>
    <row r="37" spans="1:42" x14ac:dyDescent="0.2">
      <c r="A37" s="7">
        <v>37</v>
      </c>
      <c r="B37" s="4" t="s">
        <v>119</v>
      </c>
      <c r="C37" s="8">
        <v>998424</v>
      </c>
      <c r="D37" s="4"/>
      <c r="E37" s="128" t="s">
        <v>160</v>
      </c>
      <c r="F37" s="7"/>
      <c r="G37" s="53" t="s">
        <v>67</v>
      </c>
      <c r="H37" s="52">
        <v>42758</v>
      </c>
      <c r="I37" s="4" t="s">
        <v>81</v>
      </c>
      <c r="J37" s="61">
        <v>140.5</v>
      </c>
      <c r="K37" s="10">
        <v>257</v>
      </c>
      <c r="L37" s="10">
        <f>K37-J37</f>
        <v>116.5</v>
      </c>
      <c r="M37" s="11">
        <f>L37/132</f>
        <v>0.88257575757575757</v>
      </c>
      <c r="N37" s="11">
        <f>(M37/0.84)*100</f>
        <v>105.06854256854257</v>
      </c>
      <c r="O37" s="7">
        <v>0.63</v>
      </c>
      <c r="P37" s="54">
        <v>18.899999999999999</v>
      </c>
      <c r="Q37" s="54">
        <v>10.08</v>
      </c>
      <c r="R37" s="54">
        <v>5.29</v>
      </c>
      <c r="S37" s="55">
        <v>26.2</v>
      </c>
      <c r="T37" s="55">
        <v>19.7</v>
      </c>
      <c r="U37" s="56">
        <v>58</v>
      </c>
      <c r="V37" s="57">
        <v>1</v>
      </c>
      <c r="W37" s="57">
        <v>1.5</v>
      </c>
      <c r="X37" s="57">
        <v>2</v>
      </c>
      <c r="Y37" s="58">
        <v>36</v>
      </c>
      <c r="Z37" s="54">
        <v>0.33</v>
      </c>
      <c r="AA37" s="54">
        <v>1.56</v>
      </c>
      <c r="AB37" s="60">
        <v>111.315</v>
      </c>
      <c r="AC37" s="59">
        <v>101.53400000000001</v>
      </c>
      <c r="AD37" s="16" t="s">
        <v>96</v>
      </c>
      <c r="AE37" s="7"/>
      <c r="AF37" s="8">
        <f>AH37-H37</f>
        <v>406</v>
      </c>
      <c r="AG37" s="11">
        <f>K37/AF37</f>
        <v>0.63300492610837433</v>
      </c>
      <c r="AH37" s="6">
        <v>43164</v>
      </c>
      <c r="AI37" s="7">
        <v>37</v>
      </c>
      <c r="AJ37" s="28">
        <f>M37*60</f>
        <v>52.954545454545453</v>
      </c>
      <c r="AK37" s="11">
        <f>4*R37</f>
        <v>21.16</v>
      </c>
      <c r="AL37" s="11">
        <f>4*Q37</f>
        <v>40.32</v>
      </c>
      <c r="AM37" s="57">
        <v>-6</v>
      </c>
      <c r="AN37" s="54">
        <v>2.88</v>
      </c>
      <c r="AO37" s="60">
        <f>SUM(AJ37:AN37)</f>
        <v>111.31454545454545</v>
      </c>
      <c r="AP37" s="60">
        <f>(AO37/109.633)*100</f>
        <v>101.53379498375988</v>
      </c>
    </row>
    <row r="38" spans="1:42" x14ac:dyDescent="0.2">
      <c r="A38" s="7">
        <v>18</v>
      </c>
      <c r="B38" s="4" t="s">
        <v>110</v>
      </c>
      <c r="C38" s="8">
        <v>998402</v>
      </c>
      <c r="D38" s="4"/>
      <c r="E38" s="128" t="s">
        <v>157</v>
      </c>
      <c r="F38" s="7"/>
      <c r="G38" s="53" t="s">
        <v>67</v>
      </c>
      <c r="H38" s="52">
        <v>42776</v>
      </c>
      <c r="I38" s="53" t="s">
        <v>74</v>
      </c>
      <c r="J38" s="61">
        <v>166.5</v>
      </c>
      <c r="K38" s="10">
        <v>269</v>
      </c>
      <c r="L38" s="10">
        <f>K38-J38</f>
        <v>102.5</v>
      </c>
      <c r="M38" s="11">
        <f>L38/132</f>
        <v>0.77651515151515149</v>
      </c>
      <c r="N38" s="11">
        <f>(M38/0.84)*100</f>
        <v>92.442279942279953</v>
      </c>
      <c r="O38" s="7">
        <v>0.69</v>
      </c>
      <c r="P38" s="54">
        <v>18.12</v>
      </c>
      <c r="Q38" s="54">
        <v>9.49</v>
      </c>
      <c r="R38" s="54">
        <v>5.21</v>
      </c>
      <c r="S38" s="55">
        <v>21.7</v>
      </c>
      <c r="T38" s="55">
        <v>17.899999999999999</v>
      </c>
      <c r="U38" s="56">
        <v>64</v>
      </c>
      <c r="V38" s="57">
        <v>1</v>
      </c>
      <c r="W38" s="57">
        <v>1.2</v>
      </c>
      <c r="X38" s="57">
        <v>1</v>
      </c>
      <c r="Y38" s="58">
        <v>35.5</v>
      </c>
      <c r="Z38" s="54">
        <v>0.46</v>
      </c>
      <c r="AA38" s="54">
        <v>2.0099999999999998</v>
      </c>
      <c r="AB38" s="60">
        <v>111.291</v>
      </c>
      <c r="AC38" s="59">
        <v>101.512</v>
      </c>
      <c r="AD38" s="29" t="s">
        <v>85</v>
      </c>
      <c r="AE38" s="7"/>
      <c r="AF38" s="8">
        <f>AH38-H38</f>
        <v>388</v>
      </c>
      <c r="AG38" s="11">
        <f>K38/AF38</f>
        <v>0.69329896907216493</v>
      </c>
      <c r="AH38" s="6">
        <v>43164</v>
      </c>
      <c r="AI38" s="7">
        <v>18</v>
      </c>
      <c r="AJ38" s="28">
        <f>M38*60</f>
        <v>46.590909090909086</v>
      </c>
      <c r="AK38" s="11">
        <f>4*R38</f>
        <v>20.84</v>
      </c>
      <c r="AL38" s="11">
        <f>4*Q38</f>
        <v>37.96</v>
      </c>
      <c r="AM38" s="57">
        <v>0.9</v>
      </c>
      <c r="AN38" s="54">
        <v>5</v>
      </c>
      <c r="AO38" s="60">
        <f>SUM(AJ38:AN38)</f>
        <v>111.29090909090908</v>
      </c>
      <c r="AP38" s="60">
        <f>(AO38/109.633)*100</f>
        <v>101.51223545000964</v>
      </c>
    </row>
    <row r="39" spans="1:42" x14ac:dyDescent="0.2">
      <c r="A39" s="7">
        <v>33</v>
      </c>
      <c r="B39" s="4" t="s">
        <v>111</v>
      </c>
      <c r="C39" s="8">
        <v>998420</v>
      </c>
      <c r="D39" s="4"/>
      <c r="E39" s="128" t="s">
        <v>160</v>
      </c>
      <c r="F39" s="7"/>
      <c r="G39" s="53" t="s">
        <v>67</v>
      </c>
      <c r="H39" s="52">
        <v>42773</v>
      </c>
      <c r="I39" s="53" t="s">
        <v>74</v>
      </c>
      <c r="J39" s="61">
        <v>160</v>
      </c>
      <c r="K39" s="10">
        <v>272</v>
      </c>
      <c r="L39" s="10">
        <f>K39-J39</f>
        <v>112</v>
      </c>
      <c r="M39" s="11">
        <f>L39/132</f>
        <v>0.84848484848484851</v>
      </c>
      <c r="N39" s="11">
        <f>(M39/0.84)*100</f>
        <v>101.01010101010101</v>
      </c>
      <c r="O39" s="11">
        <v>0.7</v>
      </c>
      <c r="P39" s="54">
        <v>20.71</v>
      </c>
      <c r="Q39" s="54">
        <v>11.02</v>
      </c>
      <c r="R39" s="54">
        <v>5.1100000000000003</v>
      </c>
      <c r="S39" s="55">
        <v>23.9</v>
      </c>
      <c r="T39" s="55">
        <v>21</v>
      </c>
      <c r="U39" s="56">
        <v>60</v>
      </c>
      <c r="V39" s="57">
        <v>1.1000000000000001</v>
      </c>
      <c r="W39" s="57">
        <v>1.6</v>
      </c>
      <c r="X39" s="57">
        <v>1</v>
      </c>
      <c r="Y39" s="58">
        <v>32</v>
      </c>
      <c r="Z39" s="54">
        <v>0.36</v>
      </c>
      <c r="AA39" s="54">
        <v>1.6</v>
      </c>
      <c r="AB39" s="60">
        <v>110.979</v>
      </c>
      <c r="AC39" s="59">
        <v>101.22799999999999</v>
      </c>
      <c r="AD39" s="16" t="s">
        <v>96</v>
      </c>
      <c r="AE39" s="7"/>
      <c r="AF39" s="8">
        <f>AH39-H39</f>
        <v>391</v>
      </c>
      <c r="AG39" s="11">
        <f>K39/AF39</f>
        <v>0.69565217391304346</v>
      </c>
      <c r="AH39" s="6">
        <v>43164</v>
      </c>
      <c r="AI39" s="7">
        <v>33</v>
      </c>
      <c r="AJ39" s="28">
        <f>M39*60</f>
        <v>50.909090909090914</v>
      </c>
      <c r="AK39" s="11">
        <f>4*R39</f>
        <v>20.440000000000001</v>
      </c>
      <c r="AL39" s="11">
        <f>4*Q39</f>
        <v>44.08</v>
      </c>
      <c r="AM39" s="57">
        <v>-5.7</v>
      </c>
      <c r="AN39" s="54">
        <v>1.25</v>
      </c>
      <c r="AO39" s="60">
        <f>SUM(AJ39:AN39)</f>
        <v>110.97909090909091</v>
      </c>
      <c r="AP39" s="60">
        <f>(AO39/109.633)*100</f>
        <v>101.22781544707426</v>
      </c>
    </row>
    <row r="40" spans="1:42" x14ac:dyDescent="0.2">
      <c r="A40" s="7">
        <v>55</v>
      </c>
      <c r="B40" s="4" t="s">
        <v>112</v>
      </c>
      <c r="C40" s="8"/>
      <c r="D40" s="4"/>
      <c r="E40" s="128"/>
      <c r="F40" s="7" t="s">
        <v>62</v>
      </c>
      <c r="G40" s="53" t="s">
        <v>67</v>
      </c>
      <c r="H40" s="52">
        <v>42826</v>
      </c>
      <c r="I40" s="53" t="s">
        <v>81</v>
      </c>
      <c r="J40" s="57">
        <v>121</v>
      </c>
      <c r="K40" s="10">
        <v>232</v>
      </c>
      <c r="L40" s="10">
        <f>K40-J40</f>
        <v>111</v>
      </c>
      <c r="M40" s="11">
        <f>L40/132</f>
        <v>0.84090909090909094</v>
      </c>
      <c r="N40" s="11">
        <f>(M40/0.84)*100</f>
        <v>100.10822510822513</v>
      </c>
      <c r="O40" s="7">
        <v>0.69</v>
      </c>
      <c r="P40" s="54">
        <v>21.74</v>
      </c>
      <c r="Q40" s="54">
        <v>11.32</v>
      </c>
      <c r="R40" s="54">
        <v>5.16</v>
      </c>
      <c r="S40" s="55">
        <v>23.7</v>
      </c>
      <c r="T40" s="55">
        <v>22.4</v>
      </c>
      <c r="U40" s="56">
        <v>60</v>
      </c>
      <c r="V40" s="57">
        <v>1</v>
      </c>
      <c r="W40" s="57">
        <v>1.3</v>
      </c>
      <c r="X40" s="57">
        <v>1</v>
      </c>
      <c r="Y40" s="58">
        <v>34</v>
      </c>
      <c r="Z40" s="54">
        <v>0.22</v>
      </c>
      <c r="AA40" s="54">
        <v>1.37</v>
      </c>
      <c r="AB40" s="60">
        <v>110.77500000000001</v>
      </c>
      <c r="AC40" s="59">
        <v>101.041</v>
      </c>
      <c r="AD40" s="29" t="s">
        <v>86</v>
      </c>
      <c r="AE40" s="7"/>
      <c r="AF40" s="8">
        <f>AH40-H40</f>
        <v>338</v>
      </c>
      <c r="AG40" s="11">
        <f>K40/AF40</f>
        <v>0.68639053254437865</v>
      </c>
      <c r="AH40" s="6">
        <v>43164</v>
      </c>
      <c r="AI40" s="7">
        <v>55</v>
      </c>
      <c r="AJ40" s="28">
        <f>M40*60</f>
        <v>50.454545454545453</v>
      </c>
      <c r="AK40" s="11">
        <f>4*R40</f>
        <v>20.64</v>
      </c>
      <c r="AL40" s="11">
        <f>4*Q40</f>
        <v>45.28</v>
      </c>
      <c r="AM40" s="57">
        <v>-5.0999999999999996</v>
      </c>
      <c r="AN40" s="54">
        <v>-0.5</v>
      </c>
      <c r="AO40" s="60">
        <f>SUM(AJ40:AN40)</f>
        <v>110.77454545454546</v>
      </c>
      <c r="AP40" s="60">
        <f>(AO40/109.633)*100</f>
        <v>101.04124255885132</v>
      </c>
    </row>
    <row r="41" spans="1:42" x14ac:dyDescent="0.2">
      <c r="A41" s="7">
        <v>44</v>
      </c>
      <c r="B41" s="4" t="s">
        <v>113</v>
      </c>
      <c r="C41" s="8">
        <v>998418</v>
      </c>
      <c r="D41" s="4"/>
      <c r="E41" s="128" t="s">
        <v>164</v>
      </c>
      <c r="F41" s="7"/>
      <c r="G41" s="53" t="s">
        <v>67</v>
      </c>
      <c r="H41" s="52">
        <v>42849</v>
      </c>
      <c r="I41" s="53" t="s">
        <v>74</v>
      </c>
      <c r="J41" s="10">
        <v>96</v>
      </c>
      <c r="K41" s="10">
        <v>207</v>
      </c>
      <c r="L41" s="10">
        <f>K41-J41</f>
        <v>111</v>
      </c>
      <c r="M41" s="11">
        <f>L41/132</f>
        <v>0.84090909090909094</v>
      </c>
      <c r="N41" s="11">
        <f>(M41/0.84)*100</f>
        <v>100.10822510822513</v>
      </c>
      <c r="O41" s="7">
        <v>0.66</v>
      </c>
      <c r="P41" s="54">
        <v>15.27</v>
      </c>
      <c r="Q41" s="54">
        <v>9.1</v>
      </c>
      <c r="R41" s="54">
        <v>5.37</v>
      </c>
      <c r="S41" s="55">
        <v>21</v>
      </c>
      <c r="T41" s="55">
        <v>22.6</v>
      </c>
      <c r="U41" s="56">
        <v>64</v>
      </c>
      <c r="V41" s="57">
        <v>1.2</v>
      </c>
      <c r="W41" s="57">
        <v>1.3</v>
      </c>
      <c r="X41" s="57">
        <v>1</v>
      </c>
      <c r="Y41" s="58">
        <v>31.5</v>
      </c>
      <c r="Z41" s="54">
        <v>0.25</v>
      </c>
      <c r="AA41" s="54">
        <v>1.71</v>
      </c>
      <c r="AB41" s="60">
        <v>110.58499999999999</v>
      </c>
      <c r="AC41" s="59">
        <v>100.86799999999999</v>
      </c>
      <c r="AD41" s="16" t="s">
        <v>99</v>
      </c>
      <c r="AE41" s="7"/>
      <c r="AF41" s="8">
        <f>AH41-H41</f>
        <v>315</v>
      </c>
      <c r="AG41" s="11">
        <f>K41/AF41</f>
        <v>0.65714285714285714</v>
      </c>
      <c r="AH41" s="6">
        <v>43164</v>
      </c>
      <c r="AI41" s="7">
        <v>44</v>
      </c>
      <c r="AJ41" s="28">
        <f>M41*60</f>
        <v>50.454545454545453</v>
      </c>
      <c r="AK41" s="11">
        <f>4*R41</f>
        <v>21.48</v>
      </c>
      <c r="AL41" s="11">
        <f>4*Q41</f>
        <v>36.4</v>
      </c>
      <c r="AM41" s="57">
        <v>3</v>
      </c>
      <c r="AN41" s="54">
        <v>-0.75</v>
      </c>
      <c r="AO41" s="60">
        <f>SUM(AJ41:AN41)</f>
        <v>110.58454545454546</v>
      </c>
      <c r="AP41" s="60">
        <f>(AO41/109.633)*100</f>
        <v>100.86793707601312</v>
      </c>
    </row>
    <row r="42" spans="1:42" x14ac:dyDescent="0.2">
      <c r="A42" s="7">
        <v>8</v>
      </c>
      <c r="B42" s="4" t="s">
        <v>114</v>
      </c>
      <c r="C42" s="8">
        <v>998475</v>
      </c>
      <c r="D42" s="4"/>
      <c r="E42" s="128" t="s">
        <v>149</v>
      </c>
      <c r="F42" s="7"/>
      <c r="G42" s="53" t="s">
        <v>67</v>
      </c>
      <c r="H42" s="52">
        <v>42838</v>
      </c>
      <c r="I42" s="53" t="s">
        <v>81</v>
      </c>
      <c r="J42" s="61">
        <v>132.5</v>
      </c>
      <c r="K42" s="66">
        <v>246</v>
      </c>
      <c r="L42" s="10">
        <f>K42-J42</f>
        <v>113.5</v>
      </c>
      <c r="M42" s="11">
        <f>L42/132</f>
        <v>0.85984848484848486</v>
      </c>
      <c r="N42" s="11">
        <f>(M42/0.84)*100</f>
        <v>102.36291486291486</v>
      </c>
      <c r="O42" s="7">
        <v>0.75</v>
      </c>
      <c r="P42" s="54">
        <v>21.74</v>
      </c>
      <c r="Q42" s="54">
        <v>10.26</v>
      </c>
      <c r="R42" s="54">
        <v>4.93</v>
      </c>
      <c r="S42" s="55">
        <v>23.5</v>
      </c>
      <c r="T42" s="55">
        <v>20.100000000000001</v>
      </c>
      <c r="U42" s="56">
        <v>60</v>
      </c>
      <c r="V42" s="57">
        <v>1</v>
      </c>
      <c r="W42" s="57">
        <v>1.2</v>
      </c>
      <c r="X42" s="57">
        <v>1</v>
      </c>
      <c r="Y42" s="58">
        <v>32</v>
      </c>
      <c r="Z42" s="54">
        <v>0.23</v>
      </c>
      <c r="AA42" s="54">
        <v>1.56</v>
      </c>
      <c r="AB42" s="60">
        <v>110.23099999999999</v>
      </c>
      <c r="AC42" s="59">
        <v>100.545</v>
      </c>
      <c r="AD42" s="16" t="s">
        <v>105</v>
      </c>
      <c r="AE42" s="7"/>
      <c r="AF42" s="8">
        <f>AH42-H42</f>
        <v>326</v>
      </c>
      <c r="AG42" s="11">
        <f>K42/AF42</f>
        <v>0.754601226993865</v>
      </c>
      <c r="AH42" s="6">
        <v>43164</v>
      </c>
      <c r="AI42" s="7">
        <v>8</v>
      </c>
      <c r="AJ42" s="28">
        <f>M42*60</f>
        <v>51.590909090909093</v>
      </c>
      <c r="AK42" s="11">
        <f>4*R42</f>
        <v>19.72</v>
      </c>
      <c r="AL42" s="11">
        <f>4*Q42</f>
        <v>41.04</v>
      </c>
      <c r="AM42" s="57">
        <v>-4.5</v>
      </c>
      <c r="AN42" s="54">
        <v>2.38</v>
      </c>
      <c r="AO42" s="60">
        <f>SUM(AJ42:AN42)</f>
        <v>110.23090909090908</v>
      </c>
      <c r="AP42" s="60">
        <f>(AO42/109.633)*100</f>
        <v>100.54537328259656</v>
      </c>
    </row>
    <row r="43" spans="1:42" x14ac:dyDescent="0.2">
      <c r="A43" s="7">
        <v>43</v>
      </c>
      <c r="B43" s="4" t="s">
        <v>117</v>
      </c>
      <c r="C43" s="8">
        <v>998521</v>
      </c>
      <c r="D43" s="4"/>
      <c r="E43" s="128" t="s">
        <v>163</v>
      </c>
      <c r="F43" s="7" t="s">
        <v>62</v>
      </c>
      <c r="G43" s="53" t="s">
        <v>67</v>
      </c>
      <c r="H43" s="52">
        <v>42798</v>
      </c>
      <c r="I43" s="53" t="s">
        <v>74</v>
      </c>
      <c r="J43" s="61">
        <v>97.5</v>
      </c>
      <c r="K43" s="10">
        <v>220</v>
      </c>
      <c r="L43" s="10">
        <f>K43-J43</f>
        <v>122.5</v>
      </c>
      <c r="M43" s="11">
        <f>L43/132</f>
        <v>0.92803030303030298</v>
      </c>
      <c r="N43" s="11">
        <f>(M43/0.84)*100</f>
        <v>110.47979797979799</v>
      </c>
      <c r="O43" s="7">
        <v>0.6</v>
      </c>
      <c r="P43" s="54">
        <v>16.05</v>
      </c>
      <c r="Q43" s="67">
        <v>8.75</v>
      </c>
      <c r="R43" s="54">
        <v>5.21</v>
      </c>
      <c r="S43" s="55">
        <v>22.8</v>
      </c>
      <c r="T43" s="55">
        <v>21.9</v>
      </c>
      <c r="U43" s="56">
        <v>62</v>
      </c>
      <c r="V43" s="57">
        <v>2.1</v>
      </c>
      <c r="W43" s="57">
        <v>1.5</v>
      </c>
      <c r="X43" s="57">
        <v>1</v>
      </c>
      <c r="Y43" s="58">
        <v>36.5</v>
      </c>
      <c r="Z43" s="54">
        <v>0.22</v>
      </c>
      <c r="AA43" s="54">
        <v>1.47</v>
      </c>
      <c r="AB43" s="60">
        <v>109.252</v>
      </c>
      <c r="AC43" s="59">
        <v>99.652000000000001</v>
      </c>
      <c r="AD43" s="16" t="s">
        <v>90</v>
      </c>
      <c r="AE43" s="7"/>
      <c r="AF43" s="8">
        <f>AH43-H43</f>
        <v>366</v>
      </c>
      <c r="AG43" s="11">
        <f>K43/AF43</f>
        <v>0.60109289617486339</v>
      </c>
      <c r="AH43" s="6">
        <v>43164</v>
      </c>
      <c r="AI43" s="7">
        <v>43</v>
      </c>
      <c r="AJ43" s="28">
        <f>M43*60</f>
        <v>55.68181818181818</v>
      </c>
      <c r="AK43" s="11">
        <f>4*R43</f>
        <v>20.84</v>
      </c>
      <c r="AL43" s="11">
        <f>4*Q43</f>
        <v>35</v>
      </c>
      <c r="AM43" s="57">
        <v>-2.4</v>
      </c>
      <c r="AN43" s="54">
        <v>0.13</v>
      </c>
      <c r="AO43" s="60">
        <f>SUM(AJ43:AN43)</f>
        <v>109.25181818181817</v>
      </c>
      <c r="AP43" s="60">
        <f>(AO43/109.633)*100</f>
        <v>99.652311057636084</v>
      </c>
    </row>
    <row r="44" spans="1:42" x14ac:dyDescent="0.2">
      <c r="A44" s="7">
        <v>65</v>
      </c>
      <c r="B44" s="4" t="s">
        <v>122</v>
      </c>
      <c r="C44" s="8">
        <v>998543</v>
      </c>
      <c r="D44" s="4"/>
      <c r="E44" s="128" t="s">
        <v>167</v>
      </c>
      <c r="F44" s="7" t="s">
        <v>62</v>
      </c>
      <c r="G44" s="53" t="s">
        <v>67</v>
      </c>
      <c r="H44" s="52">
        <v>42796</v>
      </c>
      <c r="I44" s="53" t="s">
        <v>68</v>
      </c>
      <c r="J44" s="57">
        <v>142.5</v>
      </c>
      <c r="K44" s="10">
        <v>248</v>
      </c>
      <c r="L44" s="10">
        <f>K44-J44</f>
        <v>105.5</v>
      </c>
      <c r="M44" s="11">
        <f>L44/132</f>
        <v>0.7992424242424242</v>
      </c>
      <c r="N44" s="11">
        <f>(M44/0.84)*100</f>
        <v>95.147907647907644</v>
      </c>
      <c r="O44" s="7">
        <v>0.67</v>
      </c>
      <c r="P44" s="54">
        <v>20.84</v>
      </c>
      <c r="Q44" s="54">
        <v>10.87</v>
      </c>
      <c r="R44" s="54">
        <v>4.95</v>
      </c>
      <c r="S44" s="63">
        <v>25.4</v>
      </c>
      <c r="T44" s="55">
        <v>18.8</v>
      </c>
      <c r="U44" s="56">
        <v>58</v>
      </c>
      <c r="V44" s="57">
        <v>1.2</v>
      </c>
      <c r="W44" s="57">
        <v>1.3</v>
      </c>
      <c r="X44" s="57">
        <v>1</v>
      </c>
      <c r="Y44" s="58">
        <v>32.5</v>
      </c>
      <c r="Z44" s="54">
        <v>0.35</v>
      </c>
      <c r="AA44" s="54">
        <v>1.59</v>
      </c>
      <c r="AB44" s="60">
        <v>109.235</v>
      </c>
      <c r="AC44" s="59">
        <v>99.637</v>
      </c>
      <c r="AD44" s="29" t="s">
        <v>69</v>
      </c>
      <c r="AE44" s="7"/>
      <c r="AF44" s="8">
        <f>AH44-H44</f>
        <v>368</v>
      </c>
      <c r="AG44" s="11">
        <f>K44/AF44</f>
        <v>0.67391304347826086</v>
      </c>
      <c r="AH44" s="6">
        <v>43164</v>
      </c>
      <c r="AI44" s="7">
        <v>65</v>
      </c>
      <c r="AJ44" s="28">
        <f>M44*60</f>
        <v>47.954545454545453</v>
      </c>
      <c r="AK44" s="11">
        <f>4*R44</f>
        <v>19.8</v>
      </c>
      <c r="AL44" s="11">
        <f>4*Q44</f>
        <v>43.48</v>
      </c>
      <c r="AM44" s="57">
        <v>-6</v>
      </c>
      <c r="AN44" s="54">
        <v>4</v>
      </c>
      <c r="AO44" s="60">
        <f>SUM(AJ44:AN44)</f>
        <v>109.23454545454544</v>
      </c>
      <c r="AP44" s="60">
        <f>(AO44/109.633)*100</f>
        <v>99.636556013741711</v>
      </c>
    </row>
    <row r="45" spans="1:42" x14ac:dyDescent="0.2">
      <c r="A45" s="7">
        <v>57</v>
      </c>
      <c r="B45" s="4" t="s">
        <v>121</v>
      </c>
      <c r="C45" s="8"/>
      <c r="D45" s="4"/>
      <c r="E45" s="128"/>
      <c r="F45" s="7" t="s">
        <v>62</v>
      </c>
      <c r="G45" s="53" t="s">
        <v>63</v>
      </c>
      <c r="H45" s="52">
        <v>42820</v>
      </c>
      <c r="I45" s="53" t="s">
        <v>74</v>
      </c>
      <c r="J45" s="57">
        <v>98.5</v>
      </c>
      <c r="K45" s="10">
        <v>219</v>
      </c>
      <c r="L45" s="10">
        <f>K45-J45</f>
        <v>120.5</v>
      </c>
      <c r="M45" s="11">
        <f>L45/132</f>
        <v>0.91287878787878785</v>
      </c>
      <c r="N45" s="11">
        <f>(M45/0.84)*100</f>
        <v>108.67604617604619</v>
      </c>
      <c r="O45" s="7">
        <v>0.64</v>
      </c>
      <c r="P45" s="54">
        <v>19.93</v>
      </c>
      <c r="Q45" s="54">
        <v>10.65</v>
      </c>
      <c r="R45" s="54">
        <v>5.08</v>
      </c>
      <c r="S45" s="63">
        <v>24.5</v>
      </c>
      <c r="T45" s="55">
        <v>24.3</v>
      </c>
      <c r="U45" s="56">
        <v>60</v>
      </c>
      <c r="V45" s="62">
        <v>2.8</v>
      </c>
      <c r="W45" s="57">
        <v>2.5</v>
      </c>
      <c r="X45" s="57">
        <v>1</v>
      </c>
      <c r="Y45" s="58">
        <v>36</v>
      </c>
      <c r="Z45" s="54">
        <v>0.21</v>
      </c>
      <c r="AA45" s="54">
        <v>1.36</v>
      </c>
      <c r="AB45" s="60">
        <v>108.813</v>
      </c>
      <c r="AC45" s="59">
        <v>99.251999999999995</v>
      </c>
      <c r="AD45" s="29" t="s">
        <v>86</v>
      </c>
      <c r="AE45" s="7"/>
      <c r="AF45" s="8">
        <f>AH45-H45</f>
        <v>344</v>
      </c>
      <c r="AG45" s="11">
        <f>K45/AF45</f>
        <v>0.63662790697674421</v>
      </c>
      <c r="AH45" s="6">
        <v>43164</v>
      </c>
      <c r="AI45" s="7">
        <v>57</v>
      </c>
      <c r="AJ45" s="28">
        <f>M45*60</f>
        <v>54.772727272727273</v>
      </c>
      <c r="AK45" s="11">
        <f>4*R45</f>
        <v>20.32</v>
      </c>
      <c r="AL45" s="11">
        <f>4*Q45</f>
        <v>42.6</v>
      </c>
      <c r="AM45" s="57">
        <v>-6</v>
      </c>
      <c r="AN45" s="54">
        <v>-2.88</v>
      </c>
      <c r="AO45" s="60">
        <f>SUM(AJ45:AN45)</f>
        <v>108.81272727272727</v>
      </c>
      <c r="AP45" s="60">
        <f>(AO45/109.633)*100</f>
        <v>99.251801257584191</v>
      </c>
    </row>
    <row r="46" spans="1:42" x14ac:dyDescent="0.2">
      <c r="A46" s="7">
        <v>58</v>
      </c>
      <c r="B46" s="4" t="s">
        <v>123</v>
      </c>
      <c r="C46" s="8"/>
      <c r="D46" s="4"/>
      <c r="E46" s="128"/>
      <c r="F46" s="7" t="s">
        <v>62</v>
      </c>
      <c r="G46" s="53" t="s">
        <v>63</v>
      </c>
      <c r="H46" s="52">
        <v>42826</v>
      </c>
      <c r="I46" s="53" t="s">
        <v>74</v>
      </c>
      <c r="J46" s="57">
        <v>129</v>
      </c>
      <c r="K46" s="10">
        <v>243</v>
      </c>
      <c r="L46" s="10">
        <f>K46-J46</f>
        <v>114</v>
      </c>
      <c r="M46" s="11">
        <f>L46/132</f>
        <v>0.86363636363636365</v>
      </c>
      <c r="N46" s="11">
        <f>(M46/0.84)*100</f>
        <v>102.81385281385282</v>
      </c>
      <c r="O46" s="7">
        <v>0.72</v>
      </c>
      <c r="P46" s="54">
        <v>19.93</v>
      </c>
      <c r="Q46" s="54">
        <v>10.210000000000001</v>
      </c>
      <c r="R46" s="54">
        <v>5.19</v>
      </c>
      <c r="S46" s="63">
        <v>27.3</v>
      </c>
      <c r="T46" s="55">
        <v>21.2</v>
      </c>
      <c r="U46" s="56">
        <v>56</v>
      </c>
      <c r="V46" s="57">
        <v>1.1000000000000001</v>
      </c>
      <c r="W46" s="57">
        <v>1.4</v>
      </c>
      <c r="X46" s="57">
        <v>1</v>
      </c>
      <c r="Y46" s="58">
        <v>30</v>
      </c>
      <c r="Z46" s="54">
        <v>0.28999999999999998</v>
      </c>
      <c r="AA46" s="54">
        <v>1.73</v>
      </c>
      <c r="AB46" s="60">
        <v>108.41800000000001</v>
      </c>
      <c r="AC46" s="59">
        <v>98.891999999999996</v>
      </c>
      <c r="AD46" s="29" t="s">
        <v>86</v>
      </c>
      <c r="AE46" s="7"/>
      <c r="AF46" s="8">
        <f>AH46-H46</f>
        <v>338</v>
      </c>
      <c r="AG46" s="11">
        <f>K46/AF46</f>
        <v>0.71893491124260356</v>
      </c>
      <c r="AH46" s="6">
        <v>43164</v>
      </c>
      <c r="AI46" s="7">
        <v>58</v>
      </c>
      <c r="AJ46" s="28">
        <f>M46*60</f>
        <v>51.81818181818182</v>
      </c>
      <c r="AK46" s="11">
        <f>4*R46</f>
        <v>20.76</v>
      </c>
      <c r="AL46" s="11">
        <f>4*Q46</f>
        <v>40.840000000000003</v>
      </c>
      <c r="AM46" s="57">
        <v>-6</v>
      </c>
      <c r="AN46" s="54">
        <v>1</v>
      </c>
      <c r="AO46" s="60">
        <f>SUM(AJ46:AN46)</f>
        <v>108.41818181818182</v>
      </c>
      <c r="AP46" s="60">
        <f>(AO46/109.633)*100</f>
        <v>98.891922886523062</v>
      </c>
    </row>
    <row r="47" spans="1:42" x14ac:dyDescent="0.2">
      <c r="A47" s="7">
        <v>3</v>
      </c>
      <c r="B47" s="4" t="s">
        <v>118</v>
      </c>
      <c r="C47" s="8">
        <v>998501</v>
      </c>
      <c r="D47" s="4"/>
      <c r="E47" s="128" t="s">
        <v>151</v>
      </c>
      <c r="F47" s="7" t="s">
        <v>62</v>
      </c>
      <c r="G47" s="53" t="s">
        <v>67</v>
      </c>
      <c r="H47" s="52">
        <v>42870</v>
      </c>
      <c r="I47" s="53" t="s">
        <v>74</v>
      </c>
      <c r="J47" s="61">
        <v>93.5</v>
      </c>
      <c r="K47" s="10">
        <v>199</v>
      </c>
      <c r="L47" s="10">
        <f>K47-J47</f>
        <v>105.5</v>
      </c>
      <c r="M47" s="11">
        <f>L47/132</f>
        <v>0.7992424242424242</v>
      </c>
      <c r="N47" s="11">
        <f>(M47/0.84)*100</f>
        <v>95.147907647907644</v>
      </c>
      <c r="O47" s="7">
        <v>0.68</v>
      </c>
      <c r="P47" s="54">
        <v>16.7</v>
      </c>
      <c r="Q47" s="67">
        <v>8.7799999999999994</v>
      </c>
      <c r="R47" s="54">
        <v>5.16</v>
      </c>
      <c r="S47" s="64">
        <v>21.1</v>
      </c>
      <c r="T47" s="55">
        <v>20.5</v>
      </c>
      <c r="U47" s="56">
        <v>64</v>
      </c>
      <c r="V47" s="57">
        <v>1.2</v>
      </c>
      <c r="W47" s="57">
        <v>1.5</v>
      </c>
      <c r="X47" s="57">
        <v>1</v>
      </c>
      <c r="Y47" s="58">
        <v>30</v>
      </c>
      <c r="Z47" s="54">
        <v>0.22</v>
      </c>
      <c r="AA47" s="54">
        <v>1.48</v>
      </c>
      <c r="AB47" s="60">
        <v>108.295</v>
      </c>
      <c r="AC47" s="59">
        <v>98.778999999999996</v>
      </c>
      <c r="AD47" s="16" t="s">
        <v>79</v>
      </c>
      <c r="AE47" s="7"/>
      <c r="AF47" s="8">
        <f>AH47-H47</f>
        <v>294</v>
      </c>
      <c r="AG47" s="11">
        <f>K47/AF47</f>
        <v>0.6768707482993197</v>
      </c>
      <c r="AH47" s="6">
        <v>43164</v>
      </c>
      <c r="AI47" s="7">
        <v>3</v>
      </c>
      <c r="AJ47" s="28">
        <f>M47*60</f>
        <v>47.954545454545453</v>
      </c>
      <c r="AK47" s="11">
        <f>4*R47</f>
        <v>20.64</v>
      </c>
      <c r="AL47" s="11">
        <f>4*Q47</f>
        <v>35.119999999999997</v>
      </c>
      <c r="AM47" s="57">
        <v>2.7</v>
      </c>
      <c r="AN47" s="54">
        <v>1.88</v>
      </c>
      <c r="AO47" s="60">
        <f>SUM(AJ47:AN47)</f>
        <v>108.29454545454546</v>
      </c>
      <c r="AP47" s="60">
        <f>(AO47/109.633)*100</f>
        <v>98.77914994075276</v>
      </c>
    </row>
    <row r="48" spans="1:42" x14ac:dyDescent="0.2">
      <c r="A48" s="7">
        <v>74</v>
      </c>
      <c r="B48" s="7">
        <v>570</v>
      </c>
      <c r="C48" s="8">
        <v>998411</v>
      </c>
      <c r="D48" s="4"/>
      <c r="E48" s="128" t="s">
        <v>170</v>
      </c>
      <c r="F48" s="7"/>
      <c r="G48" s="53" t="s">
        <v>67</v>
      </c>
      <c r="H48" s="52">
        <v>42846</v>
      </c>
      <c r="I48" s="53" t="s">
        <v>81</v>
      </c>
      <c r="J48" s="57">
        <v>77</v>
      </c>
      <c r="K48" s="10">
        <v>184</v>
      </c>
      <c r="L48" s="10">
        <f>K48-J48</f>
        <v>107</v>
      </c>
      <c r="M48" s="11">
        <f>L48/132</f>
        <v>0.81060606060606055</v>
      </c>
      <c r="N48" s="11">
        <f>(M48/0.84)*100</f>
        <v>96.500721500721497</v>
      </c>
      <c r="O48" s="7">
        <v>0.57999999999999996</v>
      </c>
      <c r="P48" s="54">
        <v>16.829999999999998</v>
      </c>
      <c r="Q48" s="54">
        <v>9.7799999999999994</v>
      </c>
      <c r="R48" s="54">
        <v>5.74</v>
      </c>
      <c r="S48" s="55">
        <v>21.7</v>
      </c>
      <c r="T48" s="55">
        <v>24.1</v>
      </c>
      <c r="U48" s="56">
        <v>64</v>
      </c>
      <c r="V48" s="57">
        <v>1.6</v>
      </c>
      <c r="W48" s="57">
        <v>1.7</v>
      </c>
      <c r="X48" s="57">
        <v>1</v>
      </c>
      <c r="Y48" s="58">
        <v>29.5</v>
      </c>
      <c r="Z48" s="54">
        <v>0.24</v>
      </c>
      <c r="AA48" s="54">
        <v>1.47</v>
      </c>
      <c r="AB48" s="60">
        <v>108.026</v>
      </c>
      <c r="AC48" s="59">
        <v>98.534999999999997</v>
      </c>
      <c r="AD48" s="29" t="s">
        <v>82</v>
      </c>
      <c r="AE48" s="7"/>
      <c r="AF48" s="8">
        <f>AH48-H48</f>
        <v>318</v>
      </c>
      <c r="AG48" s="11">
        <f>K48/AF48</f>
        <v>0.57861635220125784</v>
      </c>
      <c r="AH48" s="6">
        <v>43164</v>
      </c>
      <c r="AI48" s="7">
        <v>74</v>
      </c>
      <c r="AJ48" s="28">
        <f>M48*60</f>
        <v>48.636363636363633</v>
      </c>
      <c r="AK48" s="11">
        <v>22</v>
      </c>
      <c r="AL48" s="11">
        <f>4*Q48</f>
        <v>39.119999999999997</v>
      </c>
      <c r="AM48" s="57">
        <v>0.9</v>
      </c>
      <c r="AN48" s="54">
        <v>-2.63</v>
      </c>
      <c r="AO48" s="60">
        <f>SUM(AJ48:AN48)</f>
        <v>108.02636363636364</v>
      </c>
      <c r="AP48" s="60">
        <f>(AO48/109.633)*100</f>
        <v>98.534532153971568</v>
      </c>
    </row>
    <row r="49" spans="1:42" x14ac:dyDescent="0.2">
      <c r="A49" s="7">
        <v>70</v>
      </c>
      <c r="B49" s="4" t="s">
        <v>120</v>
      </c>
      <c r="C49" s="8"/>
      <c r="D49" s="4"/>
      <c r="E49" s="128" t="s">
        <v>171</v>
      </c>
      <c r="F49" s="7" t="s">
        <v>62</v>
      </c>
      <c r="G49" s="65" t="s">
        <v>108</v>
      </c>
      <c r="H49" s="52">
        <v>42856</v>
      </c>
      <c r="I49" s="53" t="s">
        <v>81</v>
      </c>
      <c r="J49" s="57">
        <v>90.5</v>
      </c>
      <c r="K49" s="10">
        <v>200</v>
      </c>
      <c r="L49" s="10">
        <f>K49-J49</f>
        <v>109.5</v>
      </c>
      <c r="M49" s="11">
        <f>L49/132</f>
        <v>0.82954545454545459</v>
      </c>
      <c r="N49" s="11">
        <f>(M49/0.84)*100</f>
        <v>98.755411255411261</v>
      </c>
      <c r="O49" s="7">
        <v>0.65</v>
      </c>
      <c r="P49" s="54">
        <v>17.86</v>
      </c>
      <c r="Q49" s="54">
        <v>9.4</v>
      </c>
      <c r="R49" s="54">
        <v>4.82</v>
      </c>
      <c r="S49" s="55">
        <v>22.5</v>
      </c>
      <c r="T49" s="55">
        <v>20.399999999999999</v>
      </c>
      <c r="U49" s="56">
        <v>62</v>
      </c>
      <c r="V49" s="57">
        <v>2.2999999999999998</v>
      </c>
      <c r="W49" s="57">
        <v>1.5</v>
      </c>
      <c r="X49" s="57">
        <v>3</v>
      </c>
      <c r="Y49" s="58">
        <v>34</v>
      </c>
      <c r="Z49" s="54">
        <v>0.25</v>
      </c>
      <c r="AA49" s="54">
        <v>1.68</v>
      </c>
      <c r="AB49" s="60">
        <v>107.15300000000001</v>
      </c>
      <c r="AC49" s="59">
        <v>97.738</v>
      </c>
      <c r="AD49" s="29" t="s">
        <v>82</v>
      </c>
      <c r="AE49" s="7"/>
      <c r="AF49" s="8">
        <f>AH49-H49</f>
        <v>308</v>
      </c>
      <c r="AG49" s="11">
        <f>K49/AF49</f>
        <v>0.64935064935064934</v>
      </c>
      <c r="AH49" s="6">
        <v>43164</v>
      </c>
      <c r="AI49" s="7">
        <v>70</v>
      </c>
      <c r="AJ49" s="28">
        <f>M49*60</f>
        <v>49.772727272727273</v>
      </c>
      <c r="AK49" s="11">
        <f>4*R49</f>
        <v>19.28</v>
      </c>
      <c r="AL49" s="11">
        <f>4*Q49</f>
        <v>37.6</v>
      </c>
      <c r="AM49" s="57">
        <v>-1.5</v>
      </c>
      <c r="AN49" s="54">
        <v>2</v>
      </c>
      <c r="AO49" s="60">
        <f>SUM(AJ49:AN49)</f>
        <v>107.15272727272728</v>
      </c>
      <c r="AP49" s="60">
        <f>(AO49/109.633)*100</f>
        <v>97.737658618050489</v>
      </c>
    </row>
    <row r="50" spans="1:42" x14ac:dyDescent="0.2">
      <c r="A50" s="7">
        <v>75</v>
      </c>
      <c r="B50" s="7">
        <v>333</v>
      </c>
      <c r="C50" s="8">
        <v>998409</v>
      </c>
      <c r="D50" s="4"/>
      <c r="E50" s="128" t="s">
        <v>172</v>
      </c>
      <c r="F50" s="7"/>
      <c r="G50" s="53" t="s">
        <v>67</v>
      </c>
      <c r="H50" s="52">
        <v>42840</v>
      </c>
      <c r="I50" s="53" t="s">
        <v>81</v>
      </c>
      <c r="J50" s="57">
        <v>73</v>
      </c>
      <c r="K50" s="10">
        <v>175</v>
      </c>
      <c r="L50" s="10">
        <f>K50-J50</f>
        <v>102</v>
      </c>
      <c r="M50" s="11">
        <f>L50/132</f>
        <v>0.77272727272727271</v>
      </c>
      <c r="N50" s="11">
        <f>(M50/0.84)*100</f>
        <v>91.991341991341997</v>
      </c>
      <c r="O50" s="7">
        <v>0.54</v>
      </c>
      <c r="P50" s="54">
        <v>16.57</v>
      </c>
      <c r="Q50" s="54">
        <v>9.42</v>
      </c>
      <c r="R50" s="54">
        <v>4.8499999999999996</v>
      </c>
      <c r="S50" s="55">
        <v>21.5</v>
      </c>
      <c r="T50" s="55">
        <v>20.6</v>
      </c>
      <c r="U50" s="56">
        <v>64</v>
      </c>
      <c r="V50" s="57">
        <v>1.2</v>
      </c>
      <c r="W50" s="57">
        <v>1.4</v>
      </c>
      <c r="X50" s="57">
        <v>2.5</v>
      </c>
      <c r="Y50" s="58">
        <v>34</v>
      </c>
      <c r="Z50" s="54">
        <v>0.25</v>
      </c>
      <c r="AA50" s="54">
        <v>1.37</v>
      </c>
      <c r="AB50" s="60">
        <v>106.694</v>
      </c>
      <c r="AC50" s="59">
        <v>97.319000000000003</v>
      </c>
      <c r="AD50" s="29" t="s">
        <v>82</v>
      </c>
      <c r="AE50" s="7"/>
      <c r="AF50" s="8">
        <f>AH50-H50</f>
        <v>324</v>
      </c>
      <c r="AG50" s="11">
        <f>K50/AF50</f>
        <v>0.54012345679012341</v>
      </c>
      <c r="AH50" s="6">
        <v>43164</v>
      </c>
      <c r="AI50" s="7">
        <v>75</v>
      </c>
      <c r="AJ50" s="28">
        <f>M50*60</f>
        <v>46.36363636363636</v>
      </c>
      <c r="AK50" s="11">
        <f>4*R50</f>
        <v>19.399999999999999</v>
      </c>
      <c r="AL50" s="11">
        <f>4*Q50</f>
        <v>37.68</v>
      </c>
      <c r="AM50" s="57">
        <v>1.5</v>
      </c>
      <c r="AN50" s="54">
        <v>1.75</v>
      </c>
      <c r="AO50" s="60">
        <f>SUM(AJ50:AN50)</f>
        <v>106.69363636363636</v>
      </c>
      <c r="AP50" s="60">
        <f>(AO50/109.633)*100</f>
        <v>97.318906135594546</v>
      </c>
    </row>
    <row r="51" spans="1:42" x14ac:dyDescent="0.2">
      <c r="A51" s="7">
        <v>53</v>
      </c>
      <c r="B51" s="4" t="s">
        <v>126</v>
      </c>
      <c r="C51" s="8"/>
      <c r="D51" s="4"/>
      <c r="E51" s="128"/>
      <c r="F51" s="7" t="s">
        <v>62</v>
      </c>
      <c r="G51" s="53" t="s">
        <v>67</v>
      </c>
      <c r="H51" s="52">
        <v>42830</v>
      </c>
      <c r="I51" s="53" t="s">
        <v>81</v>
      </c>
      <c r="J51" s="57">
        <v>111</v>
      </c>
      <c r="K51" s="10">
        <v>218</v>
      </c>
      <c r="L51" s="10">
        <f>K51-J51</f>
        <v>107</v>
      </c>
      <c r="M51" s="11">
        <f>L51/132</f>
        <v>0.81060606060606055</v>
      </c>
      <c r="N51" s="11">
        <f>(M51/0.84)*100</f>
        <v>96.500721500721497</v>
      </c>
      <c r="O51" s="7">
        <v>0.65</v>
      </c>
      <c r="P51" s="54">
        <v>19.8</v>
      </c>
      <c r="Q51" s="54">
        <v>10.92</v>
      </c>
      <c r="R51" s="54">
        <v>5.48</v>
      </c>
      <c r="S51" s="63">
        <v>26.6</v>
      </c>
      <c r="T51" s="55">
        <v>23.5</v>
      </c>
      <c r="U51" s="56">
        <v>56</v>
      </c>
      <c r="V51" s="57">
        <v>1.2</v>
      </c>
      <c r="W51" s="57">
        <v>1.8</v>
      </c>
      <c r="X51" s="57">
        <v>1</v>
      </c>
      <c r="Y51" s="58">
        <v>29</v>
      </c>
      <c r="Z51" s="54">
        <v>0.3</v>
      </c>
      <c r="AA51" s="54">
        <v>1.63</v>
      </c>
      <c r="AB51" s="60">
        <v>106.35599999999999</v>
      </c>
      <c r="AC51" s="59">
        <v>97.010999999999996</v>
      </c>
      <c r="AD51" s="29" t="s">
        <v>86</v>
      </c>
      <c r="AE51" s="7"/>
      <c r="AF51" s="8">
        <f>AH51-H51</f>
        <v>334</v>
      </c>
      <c r="AG51" s="11">
        <f>K51/AF51</f>
        <v>0.65269461077844315</v>
      </c>
      <c r="AH51" s="6">
        <v>43164</v>
      </c>
      <c r="AI51" s="7">
        <v>53</v>
      </c>
      <c r="AJ51" s="28">
        <f>M51*60</f>
        <v>48.636363636363633</v>
      </c>
      <c r="AK51" s="11">
        <f>4*R51</f>
        <v>21.92</v>
      </c>
      <c r="AL51" s="11">
        <f>4*Q51</f>
        <v>43.68</v>
      </c>
      <c r="AM51" s="57">
        <v>-6</v>
      </c>
      <c r="AN51" s="54">
        <v>-1.88</v>
      </c>
      <c r="AO51" s="60">
        <f>SUM(AJ51:AN51)</f>
        <v>106.35636363636365</v>
      </c>
      <c r="AP51" s="60">
        <f>(AO51/109.633)*100</f>
        <v>97.011268173235848</v>
      </c>
    </row>
    <row r="52" spans="1:42" x14ac:dyDescent="0.2">
      <c r="A52" s="7">
        <v>13</v>
      </c>
      <c r="B52" s="4" t="s">
        <v>124</v>
      </c>
      <c r="C52" s="8">
        <v>998509</v>
      </c>
      <c r="D52" s="4"/>
      <c r="E52" s="128" t="s">
        <v>155</v>
      </c>
      <c r="F52" s="7"/>
      <c r="G52" s="53" t="s">
        <v>67</v>
      </c>
      <c r="H52" s="52">
        <v>42836</v>
      </c>
      <c r="I52" s="53" t="s">
        <v>74</v>
      </c>
      <c r="J52" s="61">
        <v>107.5</v>
      </c>
      <c r="K52" s="10">
        <v>204</v>
      </c>
      <c r="L52" s="10">
        <f>K52-J52</f>
        <v>96.5</v>
      </c>
      <c r="M52" s="11">
        <f>L52/132</f>
        <v>0.73106060606060608</v>
      </c>
      <c r="N52" s="11">
        <f>(M52/0.84)*100</f>
        <v>87.031024531024542</v>
      </c>
      <c r="O52" s="7">
        <v>0.62</v>
      </c>
      <c r="P52" s="54">
        <v>16.7</v>
      </c>
      <c r="Q52" s="54">
        <v>9.2100000000000009</v>
      </c>
      <c r="R52" s="54">
        <v>4.75</v>
      </c>
      <c r="S52" s="55">
        <v>20.9</v>
      </c>
      <c r="T52" s="55">
        <v>20.5</v>
      </c>
      <c r="U52" s="56">
        <v>64</v>
      </c>
      <c r="V52" s="57">
        <v>1.3</v>
      </c>
      <c r="W52" s="57">
        <v>1.4</v>
      </c>
      <c r="X52" s="57">
        <v>1</v>
      </c>
      <c r="Y52" s="58">
        <v>35</v>
      </c>
      <c r="Z52" s="54">
        <v>0.25</v>
      </c>
      <c r="AA52" s="54">
        <v>1.6</v>
      </c>
      <c r="AB52" s="60">
        <v>104.884</v>
      </c>
      <c r="AC52" s="59">
        <v>95.668000000000006</v>
      </c>
      <c r="AD52" s="16" t="s">
        <v>72</v>
      </c>
      <c r="AE52" s="7"/>
      <c r="AF52" s="8">
        <f>AH52-H52</f>
        <v>328</v>
      </c>
      <c r="AG52" s="11">
        <f>K52/AF52</f>
        <v>0.62195121951219512</v>
      </c>
      <c r="AH52" s="6">
        <v>43164</v>
      </c>
      <c r="AI52" s="7">
        <v>13</v>
      </c>
      <c r="AJ52" s="28">
        <f>M52*60</f>
        <v>43.863636363636367</v>
      </c>
      <c r="AK52" s="11">
        <f>4*R52</f>
        <v>19</v>
      </c>
      <c r="AL52" s="11">
        <f>4*Q52</f>
        <v>36.840000000000003</v>
      </c>
      <c r="AM52" s="57">
        <v>3.3</v>
      </c>
      <c r="AN52" s="54">
        <v>1.88</v>
      </c>
      <c r="AO52" s="60">
        <f>SUM(AJ52:AN52)</f>
        <v>104.88363636363637</v>
      </c>
      <c r="AP52" s="60">
        <f>(AO52/109.633)*100</f>
        <v>95.667943378030685</v>
      </c>
    </row>
    <row r="53" spans="1:42" x14ac:dyDescent="0.2">
      <c r="A53" s="7">
        <v>69</v>
      </c>
      <c r="B53" s="4" t="s">
        <v>125</v>
      </c>
      <c r="C53" s="8"/>
      <c r="D53" s="4"/>
      <c r="E53" s="128" t="s">
        <v>171</v>
      </c>
      <c r="F53" s="7" t="s">
        <v>62</v>
      </c>
      <c r="G53" s="53" t="s">
        <v>67</v>
      </c>
      <c r="H53" s="52">
        <v>42841</v>
      </c>
      <c r="I53" s="53" t="s">
        <v>81</v>
      </c>
      <c r="J53" s="57">
        <v>96.5</v>
      </c>
      <c r="K53" s="10">
        <v>199</v>
      </c>
      <c r="L53" s="10">
        <f>K53-J53</f>
        <v>102.5</v>
      </c>
      <c r="M53" s="11">
        <f>L53/132</f>
        <v>0.77651515151515149</v>
      </c>
      <c r="N53" s="11">
        <f>(M53/0.84)*100</f>
        <v>92.442279942279953</v>
      </c>
      <c r="O53" s="7">
        <v>0.62</v>
      </c>
      <c r="P53" s="54">
        <v>15.01</v>
      </c>
      <c r="Q53" s="67">
        <v>7.31</v>
      </c>
      <c r="R53" s="54">
        <v>5.1100000000000003</v>
      </c>
      <c r="S53" s="55">
        <v>19.899999999999999</v>
      </c>
      <c r="T53" s="55">
        <v>21.4</v>
      </c>
      <c r="U53" s="56">
        <v>70</v>
      </c>
      <c r="V53" s="57">
        <v>0.9</v>
      </c>
      <c r="W53" s="57">
        <v>1.1000000000000001</v>
      </c>
      <c r="X53" s="57">
        <v>3</v>
      </c>
      <c r="Y53" s="58">
        <v>32</v>
      </c>
      <c r="Z53" s="54">
        <v>0.3</v>
      </c>
      <c r="AA53" s="54">
        <v>1.55</v>
      </c>
      <c r="AB53" s="60">
        <v>103.321</v>
      </c>
      <c r="AC53" s="59">
        <v>92.242999999999995</v>
      </c>
      <c r="AD53" s="29" t="s">
        <v>82</v>
      </c>
      <c r="AE53" s="7"/>
      <c r="AF53" s="8">
        <f>AH53-H53</f>
        <v>323</v>
      </c>
      <c r="AG53" s="11">
        <f>K53/AF53</f>
        <v>0.61609907120743035</v>
      </c>
      <c r="AH53" s="6">
        <v>43164</v>
      </c>
      <c r="AI53" s="7">
        <v>69</v>
      </c>
      <c r="AJ53" s="28">
        <f>M53*60</f>
        <v>46.590909090909086</v>
      </c>
      <c r="AK53" s="11">
        <f>4*R53</f>
        <v>20.440000000000001</v>
      </c>
      <c r="AL53" s="11">
        <f>4*Q53</f>
        <v>29.24</v>
      </c>
      <c r="AM53" s="57">
        <v>6.3</v>
      </c>
      <c r="AN53" s="54">
        <v>0.75</v>
      </c>
      <c r="AO53" s="60">
        <f>SUM(AJ53:AN53)</f>
        <v>103.32090909090908</v>
      </c>
      <c r="AP53" s="60">
        <f>(AO53/109.633)*100</f>
        <v>94.242526512007416</v>
      </c>
    </row>
    <row r="54" spans="1:42" x14ac:dyDescent="0.2">
      <c r="A54" s="7">
        <v>36</v>
      </c>
      <c r="B54" s="4" t="s">
        <v>127</v>
      </c>
      <c r="C54" s="8">
        <v>998423</v>
      </c>
      <c r="D54" s="4"/>
      <c r="E54" s="128" t="s">
        <v>160</v>
      </c>
      <c r="F54" s="7"/>
      <c r="G54" s="53" t="s">
        <v>67</v>
      </c>
      <c r="H54" s="52">
        <v>42765</v>
      </c>
      <c r="I54" s="4" t="s">
        <v>74</v>
      </c>
      <c r="J54" s="61">
        <v>127.5</v>
      </c>
      <c r="K54" s="66">
        <v>212</v>
      </c>
      <c r="L54" s="10">
        <f>K54-J54</f>
        <v>84.5</v>
      </c>
      <c r="M54" s="11">
        <f>L54/132</f>
        <v>0.64015151515151514</v>
      </c>
      <c r="N54" s="11">
        <f>(M54/0.84)*100</f>
        <v>76.208513708513721</v>
      </c>
      <c r="O54" s="11">
        <v>0.53</v>
      </c>
      <c r="P54" s="54">
        <v>15.27</v>
      </c>
      <c r="Q54" s="54">
        <v>11.98</v>
      </c>
      <c r="R54" s="54">
        <v>5.21</v>
      </c>
      <c r="S54" s="55">
        <v>23.9</v>
      </c>
      <c r="T54" s="55">
        <v>21.4</v>
      </c>
      <c r="U54" s="56">
        <v>60</v>
      </c>
      <c r="V54" s="57">
        <v>1.2</v>
      </c>
      <c r="W54" s="57">
        <v>1.4</v>
      </c>
      <c r="X54" s="57">
        <v>1</v>
      </c>
      <c r="Y54" s="58">
        <v>34.5</v>
      </c>
      <c r="Z54" s="54">
        <v>0.25</v>
      </c>
      <c r="AA54" s="54">
        <v>1.73</v>
      </c>
      <c r="AB54" s="60">
        <v>102.21899999999999</v>
      </c>
      <c r="AC54" s="59">
        <v>93.238</v>
      </c>
      <c r="AD54" s="16" t="s">
        <v>96</v>
      </c>
      <c r="AE54" s="7"/>
      <c r="AF54" s="8">
        <f>AH54-H54</f>
        <v>399</v>
      </c>
      <c r="AG54" s="11">
        <f>K54/AF54</f>
        <v>0.53132832080200498</v>
      </c>
      <c r="AH54" s="6">
        <v>43164</v>
      </c>
      <c r="AI54" s="7">
        <v>36</v>
      </c>
      <c r="AJ54" s="28">
        <f>M54*60</f>
        <v>38.409090909090907</v>
      </c>
      <c r="AK54" s="11">
        <f>4*R54</f>
        <v>20.84</v>
      </c>
      <c r="AL54" s="11">
        <f>4*Q54</f>
        <v>47.92</v>
      </c>
      <c r="AM54" s="57">
        <v>-5.7</v>
      </c>
      <c r="AN54" s="54">
        <v>0.75</v>
      </c>
      <c r="AO54" s="60">
        <f>SUM(AJ54:AN54)</f>
        <v>102.21909090909091</v>
      </c>
      <c r="AP54" s="60">
        <f>(AO54/109.633)*100</f>
        <v>93.237520554113189</v>
      </c>
    </row>
    <row r="55" spans="1:42" x14ac:dyDescent="0.2">
      <c r="A55" s="7">
        <v>60</v>
      </c>
      <c r="B55" s="4" t="s">
        <v>128</v>
      </c>
      <c r="C55" s="8">
        <v>998405</v>
      </c>
      <c r="D55" s="4"/>
      <c r="E55" s="128" t="s">
        <v>166</v>
      </c>
      <c r="F55" s="7" t="s">
        <v>62</v>
      </c>
      <c r="G55" s="53" t="s">
        <v>67</v>
      </c>
      <c r="H55" s="52">
        <v>42860</v>
      </c>
      <c r="I55" s="53" t="s">
        <v>74</v>
      </c>
      <c r="J55" s="57">
        <v>117.5</v>
      </c>
      <c r="K55" s="10">
        <v>230</v>
      </c>
      <c r="L55" s="10">
        <f>K55-J55</f>
        <v>112.5</v>
      </c>
      <c r="M55" s="11">
        <f>L55/132</f>
        <v>0.85227272727272729</v>
      </c>
      <c r="N55" s="11">
        <f>(M55/0.84)*100</f>
        <v>101.46103896103898</v>
      </c>
      <c r="O55" s="7">
        <v>0.76</v>
      </c>
      <c r="P55" s="54">
        <v>16.05</v>
      </c>
      <c r="Q55" s="67">
        <v>8.83</v>
      </c>
      <c r="R55" s="54">
        <v>5.16</v>
      </c>
      <c r="S55" s="55">
        <v>23.7</v>
      </c>
      <c r="T55" s="55">
        <v>22.2</v>
      </c>
      <c r="U55" s="56">
        <v>60</v>
      </c>
      <c r="V55" s="57">
        <v>1.8</v>
      </c>
      <c r="W55" s="57">
        <v>1.2</v>
      </c>
      <c r="X55" s="57">
        <v>1</v>
      </c>
      <c r="Y55" s="58">
        <v>32</v>
      </c>
      <c r="Z55" s="54">
        <v>0.24</v>
      </c>
      <c r="AA55" s="54">
        <v>1.56</v>
      </c>
      <c r="AB55" s="60">
        <v>101.746</v>
      </c>
      <c r="AC55" s="59">
        <v>92.805999999999997</v>
      </c>
      <c r="AD55" s="29" t="s">
        <v>129</v>
      </c>
      <c r="AE55" s="7"/>
      <c r="AF55" s="8">
        <f>AH55-H55</f>
        <v>304</v>
      </c>
      <c r="AG55" s="11">
        <f>K55/AF55</f>
        <v>0.75657894736842102</v>
      </c>
      <c r="AH55" s="6">
        <v>43164</v>
      </c>
      <c r="AI55" s="7">
        <v>60</v>
      </c>
      <c r="AJ55" s="28">
        <f>M55*60</f>
        <v>51.13636363636364</v>
      </c>
      <c r="AK55" s="11">
        <f>4*R55</f>
        <v>20.64</v>
      </c>
      <c r="AL55" s="11">
        <f>4*Q55</f>
        <v>35.32</v>
      </c>
      <c r="AM55" s="57">
        <v>-5.0999999999999996</v>
      </c>
      <c r="AN55" s="54">
        <v>-0.25</v>
      </c>
      <c r="AO55" s="60">
        <f>SUM(AJ55:AN55)</f>
        <v>101.74636363636364</v>
      </c>
      <c r="AP55" s="60">
        <f>(AO55/109.633)*100</f>
        <v>92.806329879109057</v>
      </c>
    </row>
    <row r="56" spans="1:42" x14ac:dyDescent="0.2">
      <c r="A56" s="7">
        <v>23</v>
      </c>
      <c r="B56" s="4" t="s">
        <v>134</v>
      </c>
      <c r="C56" s="8">
        <v>998553</v>
      </c>
      <c r="D56" s="4"/>
      <c r="E56" s="128" t="s">
        <v>159</v>
      </c>
      <c r="F56" s="7" t="s">
        <v>62</v>
      </c>
      <c r="G56" s="53" t="s">
        <v>63</v>
      </c>
      <c r="H56" s="52">
        <v>42764</v>
      </c>
      <c r="I56" s="53" t="s">
        <v>88</v>
      </c>
      <c r="J56" s="61">
        <v>175</v>
      </c>
      <c r="K56" s="10">
        <v>269</v>
      </c>
      <c r="L56" s="10">
        <f>K56-J56</f>
        <v>94</v>
      </c>
      <c r="M56" s="11">
        <f>L56/132</f>
        <v>0.71212121212121215</v>
      </c>
      <c r="N56" s="11">
        <f>(M56/0.84)*100</f>
        <v>84.776334776334778</v>
      </c>
      <c r="O56" s="7">
        <v>0.67</v>
      </c>
      <c r="P56" s="54">
        <v>25.89</v>
      </c>
      <c r="Q56" s="54">
        <v>11.42</v>
      </c>
      <c r="R56" s="54">
        <v>5.24</v>
      </c>
      <c r="S56" s="63">
        <v>25.8</v>
      </c>
      <c r="T56" s="55">
        <v>23.6</v>
      </c>
      <c r="U56" s="56">
        <v>58</v>
      </c>
      <c r="V56" s="57">
        <v>1</v>
      </c>
      <c r="W56" s="57">
        <v>1.6</v>
      </c>
      <c r="X56" s="57">
        <v>1</v>
      </c>
      <c r="Y56" s="58">
        <v>35</v>
      </c>
      <c r="Z56" s="54">
        <v>0.28000000000000003</v>
      </c>
      <c r="AA56" s="54">
        <v>1.44</v>
      </c>
      <c r="AB56" s="60">
        <v>101.367</v>
      </c>
      <c r="AC56" s="59">
        <v>92.460999999999999</v>
      </c>
      <c r="AD56" s="29" t="s">
        <v>135</v>
      </c>
      <c r="AE56" s="7"/>
      <c r="AF56" s="8">
        <f>AH56-H56</f>
        <v>400</v>
      </c>
      <c r="AG56" s="11">
        <f>K56/AF56</f>
        <v>0.67249999999999999</v>
      </c>
      <c r="AH56" s="6">
        <v>43164</v>
      </c>
      <c r="AI56" s="7">
        <v>23</v>
      </c>
      <c r="AJ56" s="28">
        <f>M56*60</f>
        <v>42.727272727272727</v>
      </c>
      <c r="AK56" s="11">
        <f>4*R56</f>
        <v>20.96</v>
      </c>
      <c r="AL56" s="11">
        <f>4*Q56</f>
        <v>45.68</v>
      </c>
      <c r="AM56" s="57">
        <v>-6</v>
      </c>
      <c r="AN56" s="54">
        <v>-2</v>
      </c>
      <c r="AO56" s="60">
        <f>SUM(AJ56:AN56)</f>
        <v>101.36727272727273</v>
      </c>
      <c r="AP56" s="60">
        <f>(AO56/109.633)*100</f>
        <v>92.460548126269231</v>
      </c>
    </row>
    <row r="57" spans="1:42" x14ac:dyDescent="0.2">
      <c r="A57" s="7">
        <v>19</v>
      </c>
      <c r="B57" s="4" t="s">
        <v>136</v>
      </c>
      <c r="C57" s="8">
        <v>998399</v>
      </c>
      <c r="D57" s="4"/>
      <c r="E57" s="128" t="s">
        <v>158</v>
      </c>
      <c r="F57" s="7" t="s">
        <v>62</v>
      </c>
      <c r="G57" s="53" t="s">
        <v>67</v>
      </c>
      <c r="H57" s="52">
        <v>42768</v>
      </c>
      <c r="I57" s="53" t="s">
        <v>74</v>
      </c>
      <c r="J57" s="61">
        <v>144</v>
      </c>
      <c r="K57" s="10">
        <v>252</v>
      </c>
      <c r="L57" s="10">
        <f>K57-J57</f>
        <v>108</v>
      </c>
      <c r="M57" s="11">
        <f>L57/132</f>
        <v>0.81818181818181823</v>
      </c>
      <c r="N57" s="11">
        <f>(M57/0.84)*100</f>
        <v>97.402597402597408</v>
      </c>
      <c r="O57" s="11">
        <v>0.64</v>
      </c>
      <c r="P57" s="54">
        <v>21.49</v>
      </c>
      <c r="Q57" s="54">
        <v>10.5</v>
      </c>
      <c r="R57" s="54">
        <v>4.95</v>
      </c>
      <c r="S57" s="63">
        <v>25.8</v>
      </c>
      <c r="T57" s="55">
        <v>25.3</v>
      </c>
      <c r="U57" s="56">
        <v>58</v>
      </c>
      <c r="V57" s="57">
        <v>1.3</v>
      </c>
      <c r="W57" s="57">
        <v>1.6</v>
      </c>
      <c r="X57" s="57">
        <v>3</v>
      </c>
      <c r="Y57" s="58">
        <v>34.5</v>
      </c>
      <c r="Z57" s="54">
        <v>0.32</v>
      </c>
      <c r="AA57" s="54">
        <v>1.67</v>
      </c>
      <c r="AB57" s="60">
        <v>100.761</v>
      </c>
      <c r="AC57" s="59">
        <v>91.906999999999996</v>
      </c>
      <c r="AD57" s="29" t="s">
        <v>85</v>
      </c>
      <c r="AE57" s="7"/>
      <c r="AF57" s="8">
        <f>AH57-H57</f>
        <v>396</v>
      </c>
      <c r="AG57" s="11">
        <f>K57/AF57</f>
        <v>0.63636363636363635</v>
      </c>
      <c r="AH57" s="6">
        <v>43164</v>
      </c>
      <c r="AI57" s="7">
        <v>19</v>
      </c>
      <c r="AJ57" s="28">
        <f>M57*60</f>
        <v>49.090909090909093</v>
      </c>
      <c r="AK57" s="11">
        <f>4*R57</f>
        <v>19.8</v>
      </c>
      <c r="AL57" s="11">
        <f>4*Q57</f>
        <v>42</v>
      </c>
      <c r="AM57" s="57">
        <v>-6</v>
      </c>
      <c r="AN57" s="54">
        <v>-4.13</v>
      </c>
      <c r="AO57" s="60">
        <f>SUM(AJ57:AN57)</f>
        <v>100.7609090909091</v>
      </c>
      <c r="AP57" s="60">
        <f>(AO57/109.633)*100</f>
        <v>91.907463164292778</v>
      </c>
    </row>
    <row r="58" spans="1:42" x14ac:dyDescent="0.2">
      <c r="A58" s="7">
        <v>61</v>
      </c>
      <c r="B58" s="4" t="s">
        <v>137</v>
      </c>
      <c r="C58" s="8">
        <v>998406</v>
      </c>
      <c r="D58" s="4"/>
      <c r="E58" s="128" t="s">
        <v>166</v>
      </c>
      <c r="F58" s="7" t="s">
        <v>62</v>
      </c>
      <c r="G58" s="53" t="s">
        <v>67</v>
      </c>
      <c r="H58" s="52">
        <v>42860</v>
      </c>
      <c r="I58" s="53" t="s">
        <v>74</v>
      </c>
      <c r="J58" s="57">
        <v>123.5</v>
      </c>
      <c r="K58" s="10">
        <v>243</v>
      </c>
      <c r="L58" s="10">
        <f>K58-J58</f>
        <v>119.5</v>
      </c>
      <c r="M58" s="11">
        <f>L58/132</f>
        <v>0.90530303030303028</v>
      </c>
      <c r="N58" s="11">
        <f>(M58/0.84)*100</f>
        <v>107.77417027417027</v>
      </c>
      <c r="O58" s="7">
        <v>0.8</v>
      </c>
      <c r="P58" s="54">
        <v>17.600000000000001</v>
      </c>
      <c r="Q58" s="67">
        <v>8.49</v>
      </c>
      <c r="R58" s="54">
        <v>4.3</v>
      </c>
      <c r="S58" s="63">
        <v>26.5</v>
      </c>
      <c r="T58" s="55">
        <v>21.3</v>
      </c>
      <c r="U58" s="56">
        <v>56</v>
      </c>
      <c r="V58" s="57">
        <v>1.2</v>
      </c>
      <c r="W58" s="57">
        <v>1.4</v>
      </c>
      <c r="X58" s="57">
        <v>1.5</v>
      </c>
      <c r="Y58" s="58">
        <v>32</v>
      </c>
      <c r="Z58" s="54">
        <v>0.3</v>
      </c>
      <c r="AA58" s="54">
        <v>1.32</v>
      </c>
      <c r="AB58" s="60">
        <v>100.348</v>
      </c>
      <c r="AC58" s="59">
        <v>91.531000000000006</v>
      </c>
      <c r="AD58" s="29" t="s">
        <v>129</v>
      </c>
      <c r="AE58" s="7"/>
      <c r="AF58" s="8">
        <f>AH58-H58</f>
        <v>304</v>
      </c>
      <c r="AG58" s="11">
        <f>K58/AF58</f>
        <v>0.79934210526315785</v>
      </c>
      <c r="AH58" s="6">
        <v>43164</v>
      </c>
      <c r="AI58" s="7">
        <v>61</v>
      </c>
      <c r="AJ58" s="28">
        <f>M58*60</f>
        <v>54.318181818181813</v>
      </c>
      <c r="AK58" s="11">
        <f>4*R58</f>
        <v>17.2</v>
      </c>
      <c r="AL58" s="11">
        <f>4*Q58</f>
        <v>33.96</v>
      </c>
      <c r="AM58" s="57">
        <v>-6</v>
      </c>
      <c r="AN58" s="54">
        <v>0.87</v>
      </c>
      <c r="AO58" s="60">
        <f>SUM(AJ58:AN58)</f>
        <v>100.34818181818181</v>
      </c>
      <c r="AP58" s="60">
        <f>(AO58/109.633)*100</f>
        <v>91.531000536500713</v>
      </c>
    </row>
    <row r="59" spans="1:42" x14ac:dyDescent="0.2">
      <c r="A59" s="7">
        <v>35</v>
      </c>
      <c r="B59" s="4" t="s">
        <v>130</v>
      </c>
      <c r="C59" s="8">
        <v>998422</v>
      </c>
      <c r="D59" s="4"/>
      <c r="E59" s="128" t="s">
        <v>160</v>
      </c>
      <c r="F59" s="7"/>
      <c r="G59" s="53" t="s">
        <v>67</v>
      </c>
      <c r="H59" s="52">
        <v>42753</v>
      </c>
      <c r="I59" s="4" t="s">
        <v>81</v>
      </c>
      <c r="J59" s="61">
        <v>155</v>
      </c>
      <c r="K59" s="10">
        <v>239</v>
      </c>
      <c r="L59" s="10">
        <f>K59-J59</f>
        <v>84</v>
      </c>
      <c r="M59" s="11">
        <f>L59/132</f>
        <v>0.63636363636363635</v>
      </c>
      <c r="N59" s="11">
        <f>(M59/0.84)*100</f>
        <v>75.757575757575751</v>
      </c>
      <c r="O59" s="7">
        <v>0.57999999999999996</v>
      </c>
      <c r="P59" s="54">
        <v>20.97</v>
      </c>
      <c r="Q59" s="54">
        <v>9.43</v>
      </c>
      <c r="R59" s="54">
        <v>5.24</v>
      </c>
      <c r="S59" s="55">
        <v>22</v>
      </c>
      <c r="T59" s="55">
        <v>19.899999999999999</v>
      </c>
      <c r="U59" s="56">
        <v>64</v>
      </c>
      <c r="V59" s="57">
        <v>1.1000000000000001</v>
      </c>
      <c r="W59" s="57">
        <v>1.2</v>
      </c>
      <c r="X59" s="57">
        <v>4</v>
      </c>
      <c r="Y59" s="58">
        <v>34</v>
      </c>
      <c r="Z59" s="54">
        <v>0.39</v>
      </c>
      <c r="AA59" s="54">
        <v>1.85</v>
      </c>
      <c r="AB59" s="60">
        <v>99.492000000000004</v>
      </c>
      <c r="AC59" s="59">
        <v>90.75</v>
      </c>
      <c r="AD59" s="16" t="s">
        <v>96</v>
      </c>
      <c r="AE59" s="7"/>
      <c r="AF59" s="8">
        <f>AH59-H59</f>
        <v>411</v>
      </c>
      <c r="AG59" s="11">
        <f>K59/AF59</f>
        <v>0.58150851581508511</v>
      </c>
      <c r="AH59" s="6">
        <v>43164</v>
      </c>
      <c r="AI59" s="7">
        <v>35</v>
      </c>
      <c r="AJ59" s="28">
        <f>M59*60</f>
        <v>38.18181818181818</v>
      </c>
      <c r="AK59" s="11">
        <f>4*R59</f>
        <v>20.96</v>
      </c>
      <c r="AL59" s="11">
        <f>4*Q59</f>
        <v>37.72</v>
      </c>
      <c r="AM59" s="57">
        <v>0</v>
      </c>
      <c r="AN59" s="54">
        <v>2.63</v>
      </c>
      <c r="AO59" s="60">
        <f>SUM(AJ59:AN59)</f>
        <v>99.491818181818175</v>
      </c>
      <c r="AP59" s="60">
        <f>(AO59/109.633)*100</f>
        <v>90.749882044473992</v>
      </c>
    </row>
    <row r="60" spans="1:42" x14ac:dyDescent="0.2">
      <c r="A60" s="7">
        <v>62</v>
      </c>
      <c r="B60" s="4" t="s">
        <v>139</v>
      </c>
      <c r="C60" s="8">
        <v>998403</v>
      </c>
      <c r="D60" s="4"/>
      <c r="E60" s="128" t="s">
        <v>166</v>
      </c>
      <c r="F60" s="7" t="s">
        <v>62</v>
      </c>
      <c r="G60" s="7" t="s">
        <v>67</v>
      </c>
      <c r="H60" s="52">
        <v>42848</v>
      </c>
      <c r="I60" s="53" t="s">
        <v>74</v>
      </c>
      <c r="J60" s="57">
        <v>151.5</v>
      </c>
      <c r="K60" s="10">
        <v>256</v>
      </c>
      <c r="L60" s="10">
        <f>K60-J60</f>
        <v>104.5</v>
      </c>
      <c r="M60" s="11">
        <f>L60/132</f>
        <v>0.79166666666666663</v>
      </c>
      <c r="N60" s="11">
        <f>(M60/0.84)*100</f>
        <v>94.246031746031747</v>
      </c>
      <c r="O60" s="7">
        <v>0.81</v>
      </c>
      <c r="P60" s="54">
        <v>19.41</v>
      </c>
      <c r="Q60" s="54">
        <v>9.92</v>
      </c>
      <c r="R60" s="54">
        <v>4.8</v>
      </c>
      <c r="S60" s="63">
        <v>26</v>
      </c>
      <c r="T60" s="55">
        <v>23.1</v>
      </c>
      <c r="U60" s="56">
        <v>58</v>
      </c>
      <c r="V60" s="57">
        <v>1.2</v>
      </c>
      <c r="W60" s="57">
        <v>1.2</v>
      </c>
      <c r="X60" s="57">
        <v>1</v>
      </c>
      <c r="Y60" s="58">
        <v>33</v>
      </c>
      <c r="Z60" s="54">
        <v>0.32</v>
      </c>
      <c r="AA60" s="54">
        <v>1.58</v>
      </c>
      <c r="AB60" s="60">
        <v>99</v>
      </c>
      <c r="AC60" s="59">
        <v>90.301000000000002</v>
      </c>
      <c r="AD60" s="29" t="s">
        <v>129</v>
      </c>
      <c r="AE60" s="7"/>
      <c r="AF60" s="8">
        <f>AH60-H60</f>
        <v>316</v>
      </c>
      <c r="AG60" s="11">
        <f>K60/AF60</f>
        <v>0.810126582278481</v>
      </c>
      <c r="AH60" s="6">
        <v>43164</v>
      </c>
      <c r="AI60" s="7">
        <v>62</v>
      </c>
      <c r="AJ60" s="28">
        <f>M60*60</f>
        <v>47.5</v>
      </c>
      <c r="AK60" s="11">
        <f>4*R60</f>
        <v>19.2</v>
      </c>
      <c r="AL60" s="11">
        <f>4*Q60</f>
        <v>39.68</v>
      </c>
      <c r="AM60" s="57">
        <v>-6</v>
      </c>
      <c r="AN60" s="54">
        <v>-1.38</v>
      </c>
      <c r="AO60" s="60">
        <f>SUM(AJ60:AN60)</f>
        <v>99</v>
      </c>
      <c r="AP60" s="60">
        <f>(AO60/109.633)*100</f>
        <v>90.301277899902416</v>
      </c>
    </row>
    <row r="61" spans="1:42" x14ac:dyDescent="0.2">
      <c r="A61" s="7">
        <v>6</v>
      </c>
      <c r="B61" s="4" t="s">
        <v>131</v>
      </c>
      <c r="C61" s="8">
        <v>998476</v>
      </c>
      <c r="D61" s="4"/>
      <c r="E61" s="128" t="s">
        <v>149</v>
      </c>
      <c r="F61" s="7" t="s">
        <v>62</v>
      </c>
      <c r="G61" s="53" t="s">
        <v>63</v>
      </c>
      <c r="H61" s="52">
        <v>42844</v>
      </c>
      <c r="I61" s="53" t="s">
        <v>81</v>
      </c>
      <c r="J61" s="61">
        <v>104</v>
      </c>
      <c r="K61" s="10">
        <v>204</v>
      </c>
      <c r="L61" s="10">
        <f>K61-J61</f>
        <v>100</v>
      </c>
      <c r="M61" s="11">
        <f>L61/132</f>
        <v>0.75757575757575757</v>
      </c>
      <c r="N61" s="11">
        <f>(M61/0.84)*100</f>
        <v>90.187590187590189</v>
      </c>
      <c r="O61" s="7">
        <v>0.64</v>
      </c>
      <c r="P61" s="54">
        <v>17.600000000000001</v>
      </c>
      <c r="Q61" s="67">
        <v>8.56</v>
      </c>
      <c r="R61" s="54">
        <v>4.5599999999999996</v>
      </c>
      <c r="S61" s="55">
        <v>21.6</v>
      </c>
      <c r="T61" s="55">
        <v>22.2</v>
      </c>
      <c r="U61" s="56">
        <v>64</v>
      </c>
      <c r="V61" s="57">
        <v>1.2</v>
      </c>
      <c r="W61" s="57">
        <v>1.8</v>
      </c>
      <c r="X61" s="57">
        <v>1</v>
      </c>
      <c r="Y61" s="58">
        <v>34</v>
      </c>
      <c r="Z61" s="54">
        <v>0.22</v>
      </c>
      <c r="AA61" s="54">
        <v>1.52</v>
      </c>
      <c r="AB61" s="60">
        <v>98.885000000000005</v>
      </c>
      <c r="AC61" s="59">
        <v>90.195999999999998</v>
      </c>
      <c r="AD61" s="16" t="s">
        <v>105</v>
      </c>
      <c r="AE61" s="7"/>
      <c r="AF61" s="8">
        <f>AH61-H61</f>
        <v>320</v>
      </c>
      <c r="AG61" s="11">
        <f>K61/AF61</f>
        <v>0.63749999999999996</v>
      </c>
      <c r="AH61" s="6">
        <v>43164</v>
      </c>
      <c r="AI61" s="7">
        <v>6</v>
      </c>
      <c r="AJ61" s="28">
        <f>M61*60</f>
        <v>45.454545454545453</v>
      </c>
      <c r="AK61" s="11">
        <f>4*R61</f>
        <v>18.239999999999998</v>
      </c>
      <c r="AL61" s="11">
        <f>4*Q61</f>
        <v>34.24</v>
      </c>
      <c r="AM61" s="57">
        <v>1.2</v>
      </c>
      <c r="AN61" s="54">
        <v>-0.25</v>
      </c>
      <c r="AO61" s="60">
        <f>SUM(AJ61:AN61)</f>
        <v>98.88454545454546</v>
      </c>
      <c r="AP61" s="60">
        <f>(AO61/109.633)*100</f>
        <v>90.195967869661018</v>
      </c>
    </row>
    <row r="62" spans="1:42" x14ac:dyDescent="0.2">
      <c r="A62" s="7">
        <v>46</v>
      </c>
      <c r="B62" s="4"/>
      <c r="C62" s="8">
        <v>998417</v>
      </c>
      <c r="D62" s="4"/>
      <c r="E62" s="128" t="s">
        <v>164</v>
      </c>
      <c r="F62" s="7"/>
      <c r="G62" s="53" t="s">
        <v>67</v>
      </c>
      <c r="H62" s="52">
        <v>42846</v>
      </c>
      <c r="I62" s="53" t="s">
        <v>71</v>
      </c>
      <c r="J62" s="10">
        <v>82.5</v>
      </c>
      <c r="K62" s="10">
        <v>203</v>
      </c>
      <c r="L62" s="10">
        <f>K62-J62</f>
        <v>120.5</v>
      </c>
      <c r="M62" s="11">
        <f>L62/132</f>
        <v>0.91287878787878785</v>
      </c>
      <c r="N62" s="11">
        <f>(M62/0.84)*100</f>
        <v>108.67604617604619</v>
      </c>
      <c r="O62" s="7">
        <v>0.64</v>
      </c>
      <c r="P62" s="54">
        <v>15.01</v>
      </c>
      <c r="Q62" s="54">
        <v>7.99</v>
      </c>
      <c r="R62" s="54">
        <v>4.5599999999999996</v>
      </c>
      <c r="S62" s="55">
        <v>23.3</v>
      </c>
      <c r="T62" s="55">
        <v>23.9</v>
      </c>
      <c r="U62" s="56">
        <v>62</v>
      </c>
      <c r="V62" s="57">
        <v>1.3</v>
      </c>
      <c r="W62" s="57">
        <v>1.6</v>
      </c>
      <c r="X62" s="57">
        <v>1</v>
      </c>
      <c r="Y62" s="58">
        <v>35</v>
      </c>
      <c r="Z62" s="54">
        <v>0.25</v>
      </c>
      <c r="AA62" s="54">
        <v>1.59</v>
      </c>
      <c r="AB62" s="60">
        <v>98.692999999999998</v>
      </c>
      <c r="AC62" s="59">
        <v>90.021000000000001</v>
      </c>
      <c r="AD62" s="16" t="s">
        <v>99</v>
      </c>
      <c r="AE62" s="7"/>
      <c r="AF62" s="8">
        <f>AH62-H62</f>
        <v>318</v>
      </c>
      <c r="AG62" s="11">
        <f>K62/AF62</f>
        <v>0.63836477987421381</v>
      </c>
      <c r="AH62" s="6">
        <v>43164</v>
      </c>
      <c r="AI62" s="7">
        <v>46</v>
      </c>
      <c r="AJ62" s="28">
        <f>M62*60</f>
        <v>54.772727272727273</v>
      </c>
      <c r="AK62" s="11">
        <f>4*R62</f>
        <v>18.239999999999998</v>
      </c>
      <c r="AL62" s="11">
        <f>4*Q62</f>
        <v>31.96</v>
      </c>
      <c r="AM62" s="57">
        <v>-3.9</v>
      </c>
      <c r="AN62" s="54">
        <v>-2.38</v>
      </c>
      <c r="AO62" s="60">
        <f>SUM(AJ62:AN62)</f>
        <v>98.692727272727268</v>
      </c>
      <c r="AP62" s="60">
        <f>(AO62/109.633)*100</f>
        <v>90.021003961149717</v>
      </c>
    </row>
    <row r="63" spans="1:42" x14ac:dyDescent="0.2">
      <c r="A63" s="7">
        <v>59</v>
      </c>
      <c r="B63" s="4" t="s">
        <v>132</v>
      </c>
      <c r="C63" s="8"/>
      <c r="D63" s="4"/>
      <c r="E63" s="128"/>
      <c r="F63" s="7" t="s">
        <v>62</v>
      </c>
      <c r="G63" s="53" t="s">
        <v>63</v>
      </c>
      <c r="H63" s="52">
        <v>42822</v>
      </c>
      <c r="I63" s="53" t="s">
        <v>133</v>
      </c>
      <c r="J63" s="57">
        <v>117</v>
      </c>
      <c r="K63" s="10">
        <v>239</v>
      </c>
      <c r="L63" s="10">
        <f>K63-J63</f>
        <v>122</v>
      </c>
      <c r="M63" s="11">
        <f>L63/132</f>
        <v>0.9242424242424242</v>
      </c>
      <c r="N63" s="11">
        <f>(M63/0.84)*100</f>
        <v>110.02886002886004</v>
      </c>
      <c r="O63" s="7">
        <v>0.7</v>
      </c>
      <c r="P63" s="54">
        <v>14.76</v>
      </c>
      <c r="Q63" s="67">
        <v>7.01</v>
      </c>
      <c r="R63" s="54">
        <v>4.33</v>
      </c>
      <c r="S63" s="55">
        <v>22.8</v>
      </c>
      <c r="T63" s="55">
        <v>21.8</v>
      </c>
      <c r="U63" s="56">
        <v>62</v>
      </c>
      <c r="V63" s="57">
        <v>1.4</v>
      </c>
      <c r="W63" s="57">
        <v>1.1000000000000001</v>
      </c>
      <c r="X63" s="57">
        <v>1</v>
      </c>
      <c r="Y63" s="58">
        <v>34</v>
      </c>
      <c r="Z63" s="54">
        <v>0.22</v>
      </c>
      <c r="AA63" s="54">
        <v>1.53</v>
      </c>
      <c r="AB63" s="60">
        <v>98.665000000000006</v>
      </c>
      <c r="AC63" s="59">
        <v>89.995000000000005</v>
      </c>
      <c r="AD63" s="29" t="s">
        <v>86</v>
      </c>
      <c r="AE63" s="7"/>
      <c r="AF63" s="8">
        <f>AH63-H63</f>
        <v>342</v>
      </c>
      <c r="AG63" s="11">
        <f>K63/AF63</f>
        <v>0.69883040935672514</v>
      </c>
      <c r="AH63" s="6">
        <v>43164</v>
      </c>
      <c r="AI63" s="7">
        <v>59</v>
      </c>
      <c r="AJ63" s="28">
        <f>M63*60</f>
        <v>55.454545454545453</v>
      </c>
      <c r="AK63" s="11">
        <f>4*R63</f>
        <v>17.32</v>
      </c>
      <c r="AL63" s="11">
        <f>4*Q63</f>
        <v>28.04</v>
      </c>
      <c r="AM63" s="57">
        <v>-2.4</v>
      </c>
      <c r="AN63" s="54">
        <v>0.25</v>
      </c>
      <c r="AO63" s="60">
        <f>SUM(AJ63:AN63)</f>
        <v>98.664545454545447</v>
      </c>
      <c r="AP63" s="60">
        <f>(AO63/109.633)*100</f>
        <v>89.995298363216776</v>
      </c>
    </row>
    <row r="64" spans="1:42" x14ac:dyDescent="0.2">
      <c r="A64" s="7">
        <v>56</v>
      </c>
      <c r="B64" s="4" t="s">
        <v>138</v>
      </c>
      <c r="C64" s="8"/>
      <c r="D64" s="4"/>
      <c r="E64" s="128"/>
      <c r="F64" s="7" t="s">
        <v>62</v>
      </c>
      <c r="G64" s="53" t="s">
        <v>67</v>
      </c>
      <c r="H64" s="52">
        <v>42810</v>
      </c>
      <c r="I64" s="53" t="s">
        <v>83</v>
      </c>
      <c r="J64" s="57">
        <v>112</v>
      </c>
      <c r="K64" s="10">
        <v>218</v>
      </c>
      <c r="L64" s="10">
        <f>K64-J64</f>
        <v>106</v>
      </c>
      <c r="M64" s="11">
        <f>L64/132</f>
        <v>0.80303030303030298</v>
      </c>
      <c r="N64" s="11">
        <f>(M64/0.84)*100</f>
        <v>95.5988455988456</v>
      </c>
      <c r="O64" s="7">
        <v>0.62</v>
      </c>
      <c r="P64" s="54">
        <v>19.41</v>
      </c>
      <c r="Q64" s="54">
        <v>9.43</v>
      </c>
      <c r="R64" s="54">
        <v>4.5599999999999996</v>
      </c>
      <c r="S64" s="63">
        <v>24.1</v>
      </c>
      <c r="T64" s="55">
        <v>22.1</v>
      </c>
      <c r="U64" s="56">
        <v>60</v>
      </c>
      <c r="V64" s="57">
        <v>1.2</v>
      </c>
      <c r="W64" s="57">
        <v>2</v>
      </c>
      <c r="X64" s="57">
        <v>1.75</v>
      </c>
      <c r="Y64" s="58">
        <v>36</v>
      </c>
      <c r="Z64" s="54">
        <v>0.23</v>
      </c>
      <c r="AA64" s="54">
        <v>1.25</v>
      </c>
      <c r="AB64" s="60">
        <v>98.012</v>
      </c>
      <c r="AC64" s="59">
        <v>89.4</v>
      </c>
      <c r="AD64" s="29" t="s">
        <v>86</v>
      </c>
      <c r="AE64" s="7"/>
      <c r="AF64" s="8">
        <f>AH64-H64</f>
        <v>354</v>
      </c>
      <c r="AG64" s="11">
        <f>K64/AF64</f>
        <v>0.61581920903954801</v>
      </c>
      <c r="AH64" s="6">
        <v>43164</v>
      </c>
      <c r="AI64" s="7">
        <v>56</v>
      </c>
      <c r="AJ64" s="28">
        <f>M64*60</f>
        <v>48.18181818181818</v>
      </c>
      <c r="AK64" s="11">
        <f>4*R64</f>
        <v>18.239999999999998</v>
      </c>
      <c r="AL64" s="11">
        <f>4*Q64</f>
        <v>37.72</v>
      </c>
      <c r="AM64" s="57">
        <v>-6</v>
      </c>
      <c r="AN64" s="54">
        <v>-0.13</v>
      </c>
      <c r="AO64" s="60">
        <f>SUM(AJ64:AN64)</f>
        <v>98.011818181818185</v>
      </c>
      <c r="AP64" s="60">
        <f>(AO64/109.633)*100</f>
        <v>89.399923546576474</v>
      </c>
    </row>
    <row r="65" spans="1:42" x14ac:dyDescent="0.2">
      <c r="A65" s="7">
        <v>16</v>
      </c>
      <c r="B65" s="4" t="s">
        <v>140</v>
      </c>
      <c r="C65" s="8">
        <v>998426</v>
      </c>
      <c r="D65" s="4"/>
      <c r="E65" s="128" t="s">
        <v>156</v>
      </c>
      <c r="F65" s="7" t="s">
        <v>62</v>
      </c>
      <c r="G65" s="53" t="s">
        <v>63</v>
      </c>
      <c r="H65" s="52">
        <v>42828</v>
      </c>
      <c r="I65" s="53" t="s">
        <v>74</v>
      </c>
      <c r="J65" s="61">
        <v>104</v>
      </c>
      <c r="K65" s="10">
        <v>207</v>
      </c>
      <c r="L65" s="10">
        <f>K65-J65</f>
        <v>103</v>
      </c>
      <c r="M65" s="11">
        <f>L65/132</f>
        <v>0.78030303030303028</v>
      </c>
      <c r="N65" s="11">
        <f>(M65/0.84)*100</f>
        <v>92.893217893217894</v>
      </c>
      <c r="O65" s="7">
        <v>0.62</v>
      </c>
      <c r="P65" s="54">
        <v>16.57</v>
      </c>
      <c r="Q65" s="54">
        <v>9.0500000000000007</v>
      </c>
      <c r="R65" s="54">
        <v>5.24</v>
      </c>
      <c r="S65" s="63">
        <v>25.1</v>
      </c>
      <c r="T65" s="55">
        <v>23.3</v>
      </c>
      <c r="U65" s="56">
        <v>58</v>
      </c>
      <c r="V65" s="57">
        <v>1.3</v>
      </c>
      <c r="W65" s="57">
        <v>1.5</v>
      </c>
      <c r="X65" s="57">
        <v>1</v>
      </c>
      <c r="Y65" s="58">
        <v>30</v>
      </c>
      <c r="Z65" s="54">
        <v>0.26</v>
      </c>
      <c r="AA65" s="54">
        <v>1.73</v>
      </c>
      <c r="AB65" s="60">
        <v>96.347999999999999</v>
      </c>
      <c r="AC65" s="59">
        <v>87.882000000000005</v>
      </c>
      <c r="AD65" s="29" t="s">
        <v>141</v>
      </c>
      <c r="AE65" s="7"/>
      <c r="AF65" s="8">
        <f>AH65-H65</f>
        <v>336</v>
      </c>
      <c r="AG65" s="11">
        <f>K65/AF65</f>
        <v>0.6160714285714286</v>
      </c>
      <c r="AH65" s="6">
        <v>43164</v>
      </c>
      <c r="AI65" s="7">
        <v>16</v>
      </c>
      <c r="AJ65" s="28">
        <f>M65*60</f>
        <v>46.818181818181813</v>
      </c>
      <c r="AK65" s="11">
        <f>4*R65</f>
        <v>20.96</v>
      </c>
      <c r="AL65" s="11">
        <f>4*Q65</f>
        <v>36.200000000000003</v>
      </c>
      <c r="AM65" s="57">
        <v>-6</v>
      </c>
      <c r="AN65" s="54">
        <v>-1.63</v>
      </c>
      <c r="AO65" s="60">
        <f>SUM(AJ65:AN65)</f>
        <v>96.348181818181828</v>
      </c>
      <c r="AP65" s="60">
        <f>(AO65/109.633)*100</f>
        <v>87.882464055696587</v>
      </c>
    </row>
    <row r="66" spans="1:42" x14ac:dyDescent="0.2">
      <c r="A66" s="7">
        <v>17</v>
      </c>
      <c r="B66" s="4" t="s">
        <v>142</v>
      </c>
      <c r="C66" s="8">
        <v>998425</v>
      </c>
      <c r="D66" s="4"/>
      <c r="E66" s="128" t="s">
        <v>156</v>
      </c>
      <c r="F66" s="7" t="s">
        <v>62</v>
      </c>
      <c r="G66" s="53" t="s">
        <v>67</v>
      </c>
      <c r="H66" s="52">
        <v>42822</v>
      </c>
      <c r="I66" s="53" t="s">
        <v>74</v>
      </c>
      <c r="J66" s="61">
        <v>95</v>
      </c>
      <c r="K66" s="10">
        <v>199</v>
      </c>
      <c r="L66" s="10">
        <f>K66-J66</f>
        <v>104</v>
      </c>
      <c r="M66" s="11">
        <f>L66/132</f>
        <v>0.78787878787878785</v>
      </c>
      <c r="N66" s="11">
        <f>(M66/0.84)*100</f>
        <v>93.795093795093791</v>
      </c>
      <c r="O66" s="11">
        <v>0.57999999999999996</v>
      </c>
      <c r="P66" s="54">
        <v>14.37</v>
      </c>
      <c r="Q66" s="67">
        <v>6.97</v>
      </c>
      <c r="R66" s="54">
        <v>4.43</v>
      </c>
      <c r="S66" s="55">
        <v>22.7</v>
      </c>
      <c r="T66" s="55">
        <v>21.5</v>
      </c>
      <c r="U66" s="56">
        <v>62</v>
      </c>
      <c r="V66" s="57">
        <v>1</v>
      </c>
      <c r="W66" s="57">
        <v>1.5</v>
      </c>
      <c r="X66" s="57">
        <v>1</v>
      </c>
      <c r="Y66" s="58">
        <v>29</v>
      </c>
      <c r="Z66" s="54">
        <v>0.23</v>
      </c>
      <c r="AA66" s="54">
        <v>1.49</v>
      </c>
      <c r="AB66" s="60">
        <v>91.403000000000006</v>
      </c>
      <c r="AC66" s="59">
        <v>83.372</v>
      </c>
      <c r="AD66" s="16" t="s">
        <v>143</v>
      </c>
      <c r="AE66" s="7"/>
      <c r="AF66" s="8">
        <f>AH66-H66</f>
        <v>342</v>
      </c>
      <c r="AG66" s="11">
        <f>K66/AF66</f>
        <v>0.58187134502923976</v>
      </c>
      <c r="AH66" s="6">
        <v>43164</v>
      </c>
      <c r="AI66" s="7">
        <v>17</v>
      </c>
      <c r="AJ66" s="28">
        <f>M66*60</f>
        <v>47.272727272727273</v>
      </c>
      <c r="AK66" s="11">
        <f>4*R66</f>
        <v>17.72</v>
      </c>
      <c r="AL66" s="11">
        <f>4*Q66</f>
        <v>27.88</v>
      </c>
      <c r="AM66" s="57">
        <v>-2.1</v>
      </c>
      <c r="AN66" s="54">
        <v>0.63</v>
      </c>
      <c r="AO66" s="60">
        <f>SUM(AJ66:AN66)</f>
        <v>91.402727272727276</v>
      </c>
      <c r="AP66" s="60">
        <f>(AO66/109.633)*100</f>
        <v>83.371546224884185</v>
      </c>
    </row>
    <row r="67" spans="1:42" x14ac:dyDescent="0.2">
      <c r="A67" s="7">
        <v>32</v>
      </c>
      <c r="B67" s="4" t="s">
        <v>144</v>
      </c>
      <c r="C67" s="8">
        <v>998419</v>
      </c>
      <c r="D67" s="4"/>
      <c r="E67" s="128" t="s">
        <v>160</v>
      </c>
      <c r="F67" s="7" t="s">
        <v>62</v>
      </c>
      <c r="G67" s="53" t="s">
        <v>67</v>
      </c>
      <c r="H67" s="52">
        <v>42755</v>
      </c>
      <c r="I67" s="53" t="s">
        <v>74</v>
      </c>
      <c r="J67" s="61">
        <v>140</v>
      </c>
      <c r="K67" s="10">
        <v>186</v>
      </c>
      <c r="L67" s="10">
        <f>K67-J67</f>
        <v>46</v>
      </c>
      <c r="M67" s="67">
        <f>L67/132</f>
        <v>0.34848484848484851</v>
      </c>
      <c r="N67" s="11">
        <f>(M67/0.84)*100</f>
        <v>41.486291486291492</v>
      </c>
      <c r="O67" s="11">
        <v>0.45</v>
      </c>
      <c r="P67" s="54">
        <v>18.38</v>
      </c>
      <c r="Q67" s="54">
        <v>9.4499999999999993</v>
      </c>
      <c r="R67" s="54">
        <v>4.6900000000000004</v>
      </c>
      <c r="S67" s="55">
        <v>23</v>
      </c>
      <c r="T67" s="55">
        <v>22.5</v>
      </c>
      <c r="U67" s="56">
        <v>62</v>
      </c>
      <c r="V67" s="57">
        <v>1.2</v>
      </c>
      <c r="W67" s="57">
        <v>1.5</v>
      </c>
      <c r="X67" s="57">
        <v>2</v>
      </c>
      <c r="Y67" s="58">
        <v>33</v>
      </c>
      <c r="Z67" s="54">
        <v>0.23</v>
      </c>
      <c r="AA67" s="54">
        <v>1.62</v>
      </c>
      <c r="AB67" s="60">
        <v>73.838999999999999</v>
      </c>
      <c r="AC67" s="59">
        <v>67.350999999999999</v>
      </c>
      <c r="AD67" s="16" t="s">
        <v>96</v>
      </c>
      <c r="AE67" s="7"/>
      <c r="AF67" s="8">
        <f>AH67-H67</f>
        <v>409</v>
      </c>
      <c r="AG67" s="11">
        <f>K67/AF67</f>
        <v>0.45476772616136918</v>
      </c>
      <c r="AH67" s="6">
        <v>43164</v>
      </c>
      <c r="AI67" s="7">
        <v>32</v>
      </c>
      <c r="AJ67" s="28">
        <f>M67*60</f>
        <v>20.90909090909091</v>
      </c>
      <c r="AK67" s="11">
        <f>4*R67</f>
        <v>18.760000000000002</v>
      </c>
      <c r="AL67" s="11">
        <f>4*Q67</f>
        <v>37.799999999999997</v>
      </c>
      <c r="AM67" s="57">
        <v>-3</v>
      </c>
      <c r="AN67" s="54">
        <v>-0.63</v>
      </c>
      <c r="AO67" s="60">
        <f>SUM(AJ67:AN67)</f>
        <v>73.839090909090913</v>
      </c>
      <c r="AP67" s="60">
        <f>(AO67/109.633)*100</f>
        <v>67.351154222807835</v>
      </c>
    </row>
    <row r="68" spans="1:42" ht="15" x14ac:dyDescent="0.25">
      <c r="A68" s="1"/>
      <c r="B68" s="2"/>
      <c r="D68" s="4"/>
      <c r="E68" s="4"/>
      <c r="G68" s="5"/>
      <c r="H68" s="6"/>
      <c r="I68" s="7"/>
      <c r="J68" s="8"/>
      <c r="L68" s="10"/>
      <c r="M68" s="11"/>
      <c r="N68" s="11"/>
      <c r="O68" s="12"/>
      <c r="P68" s="10"/>
      <c r="Q68" s="10"/>
      <c r="R68" s="10"/>
      <c r="S68" s="127"/>
      <c r="T68" s="127"/>
      <c r="U68" s="9"/>
      <c r="V68" s="10"/>
      <c r="W68" s="13"/>
      <c r="Y68" s="13"/>
      <c r="Z68" s="15"/>
      <c r="AA68" s="11"/>
      <c r="AB68" s="11"/>
      <c r="AC68" s="11"/>
      <c r="AD68" s="29"/>
      <c r="AG68" s="12"/>
      <c r="AH68" s="17"/>
      <c r="AI68" s="1"/>
      <c r="AJ68" s="12"/>
      <c r="AK68" s="12"/>
      <c r="AL68" s="12"/>
      <c r="AM68" s="18"/>
      <c r="AN68" s="19"/>
      <c r="AO68" s="12"/>
      <c r="AP68" s="12"/>
    </row>
    <row r="69" spans="1:42" ht="15" x14ac:dyDescent="0.25">
      <c r="A69" s="1"/>
      <c r="B69" s="2"/>
      <c r="D69" s="4"/>
      <c r="E69" s="4"/>
      <c r="G69" s="5"/>
      <c r="H69" s="6"/>
      <c r="I69" s="7"/>
      <c r="J69" s="8"/>
      <c r="L69" s="10"/>
      <c r="M69" s="11"/>
      <c r="N69" s="11"/>
      <c r="O69" s="12"/>
      <c r="P69" s="10"/>
      <c r="Q69" s="10"/>
      <c r="R69" s="10"/>
      <c r="S69" s="13"/>
      <c r="T69" s="1"/>
      <c r="U69" s="9"/>
      <c r="V69" s="10"/>
      <c r="W69" s="13"/>
      <c r="Y69" s="13"/>
      <c r="Z69" s="15"/>
      <c r="AA69" s="11"/>
      <c r="AB69" s="11"/>
      <c r="AC69" s="11"/>
      <c r="AD69" s="16"/>
      <c r="AG69" s="12"/>
      <c r="AH69" s="17"/>
      <c r="AI69" s="1"/>
      <c r="AJ69" s="12"/>
      <c r="AK69" s="12"/>
      <c r="AL69" s="12"/>
      <c r="AM69" s="18"/>
      <c r="AN69" s="19"/>
      <c r="AO69" s="12"/>
      <c r="AP69" s="12"/>
    </row>
    <row r="70" spans="1:42" s="22" customFormat="1" ht="12.75" customHeight="1" x14ac:dyDescent="0.2">
      <c r="A70" s="20"/>
      <c r="B70" s="20"/>
      <c r="C70" s="20"/>
      <c r="D70" s="21"/>
      <c r="E70" s="21"/>
      <c r="G70" s="149" t="s">
        <v>0</v>
      </c>
      <c r="H70" s="24"/>
      <c r="I70" s="20"/>
      <c r="J70" s="20"/>
      <c r="K70" s="25"/>
      <c r="L70" s="20"/>
      <c r="M70" s="20"/>
      <c r="N70" s="20"/>
      <c r="O70" s="20" t="s">
        <v>1</v>
      </c>
      <c r="P70" s="26" t="s">
        <v>2</v>
      </c>
      <c r="Q70" s="20" t="s">
        <v>3</v>
      </c>
      <c r="R70" s="20" t="s">
        <v>4</v>
      </c>
      <c r="S70" s="20"/>
      <c r="T70" s="20"/>
      <c r="U70" s="20"/>
      <c r="V70" s="26"/>
      <c r="W70" s="27"/>
      <c r="X70" s="26"/>
      <c r="Y70" s="20"/>
      <c r="Z70" s="28"/>
      <c r="AA70" s="20"/>
      <c r="AB70" s="28"/>
      <c r="AC70" s="28"/>
      <c r="AD70" s="29"/>
      <c r="AE70" s="20"/>
      <c r="AF70" s="25"/>
      <c r="AG70" s="20"/>
      <c r="AH70" s="20"/>
      <c r="AI70" s="20"/>
      <c r="AJ70" s="20" t="s">
        <v>5</v>
      </c>
      <c r="AK70" s="20"/>
      <c r="AL70" s="20"/>
      <c r="AM70" s="20"/>
      <c r="AN70" s="20"/>
      <c r="AO70" s="20"/>
      <c r="AP70" s="20"/>
    </row>
    <row r="71" spans="1:42" s="22" customFormat="1" ht="12.75" customHeight="1" x14ac:dyDescent="0.2">
      <c r="A71" s="20"/>
      <c r="B71" s="20"/>
      <c r="C71" s="20"/>
      <c r="D71" s="21"/>
      <c r="E71" s="21"/>
      <c r="F71" s="149" t="s">
        <v>6</v>
      </c>
      <c r="G71" s="150"/>
      <c r="H71" s="24"/>
      <c r="I71" s="20" t="s">
        <v>7</v>
      </c>
      <c r="J71" s="20"/>
      <c r="K71" s="25"/>
      <c r="L71" s="20"/>
      <c r="O71" s="20" t="s">
        <v>8</v>
      </c>
      <c r="P71" s="26" t="s">
        <v>9</v>
      </c>
      <c r="Q71" s="20" t="s">
        <v>1</v>
      </c>
      <c r="R71" s="20" t="s">
        <v>10</v>
      </c>
      <c r="S71" s="20" t="s">
        <v>11</v>
      </c>
      <c r="T71" s="20"/>
      <c r="U71" s="20"/>
      <c r="V71" s="31"/>
      <c r="W71" s="28"/>
      <c r="X71" s="31"/>
      <c r="Y71" s="20" t="s">
        <v>12</v>
      </c>
      <c r="Z71" s="28" t="s">
        <v>13</v>
      </c>
      <c r="AA71" s="20"/>
      <c r="AB71" s="28"/>
      <c r="AC71" s="28"/>
      <c r="AD71" s="29"/>
      <c r="AE71" s="20"/>
      <c r="AF71" s="25"/>
      <c r="AG71" s="20"/>
      <c r="AH71" s="20" t="s">
        <v>14</v>
      </c>
      <c r="AI71" s="20"/>
      <c r="AJ71" s="20"/>
      <c r="AK71" s="20"/>
      <c r="AL71" s="20"/>
      <c r="AM71" s="20"/>
      <c r="AN71" s="20"/>
      <c r="AO71" s="20"/>
      <c r="AP71" s="20"/>
    </row>
    <row r="72" spans="1:42" s="22" customFormat="1" x14ac:dyDescent="0.2">
      <c r="A72" s="20" t="s">
        <v>15</v>
      </c>
      <c r="B72" s="20" t="s">
        <v>16</v>
      </c>
      <c r="C72" s="20" t="s">
        <v>17</v>
      </c>
      <c r="D72" s="21" t="s">
        <v>18</v>
      </c>
      <c r="E72" s="21" t="s">
        <v>148</v>
      </c>
      <c r="F72" s="150"/>
      <c r="G72" s="150"/>
      <c r="H72" s="24" t="s">
        <v>7</v>
      </c>
      <c r="I72" s="20" t="s">
        <v>19</v>
      </c>
      <c r="J72" s="20" t="s">
        <v>20</v>
      </c>
      <c r="K72" s="25" t="s">
        <v>14</v>
      </c>
      <c r="L72" s="20" t="s">
        <v>21</v>
      </c>
      <c r="M72" s="20"/>
      <c r="N72" s="20"/>
      <c r="O72" s="20" t="s">
        <v>22</v>
      </c>
      <c r="P72" s="26" t="s">
        <v>23</v>
      </c>
      <c r="Q72" s="20" t="s">
        <v>23</v>
      </c>
      <c r="R72" s="20" t="s">
        <v>23</v>
      </c>
      <c r="S72" s="20" t="s">
        <v>24</v>
      </c>
      <c r="T72" s="20"/>
      <c r="U72" s="20"/>
      <c r="V72" s="146" t="s">
        <v>25</v>
      </c>
      <c r="W72" s="147"/>
      <c r="X72" s="148"/>
      <c r="Y72" s="20" t="s">
        <v>26</v>
      </c>
      <c r="Z72" s="28" t="s">
        <v>27</v>
      </c>
      <c r="AA72" s="20" t="s">
        <v>28</v>
      </c>
      <c r="AB72" s="28" t="s">
        <v>29</v>
      </c>
      <c r="AC72" s="28" t="s">
        <v>29</v>
      </c>
      <c r="AD72" s="29"/>
      <c r="AE72" s="20"/>
      <c r="AF72" s="25" t="s">
        <v>30</v>
      </c>
      <c r="AG72" s="20" t="s">
        <v>31</v>
      </c>
      <c r="AH72" s="20" t="s">
        <v>32</v>
      </c>
      <c r="AI72" s="20" t="s">
        <v>15</v>
      </c>
      <c r="AJ72" s="20" t="s">
        <v>33</v>
      </c>
      <c r="AK72" s="20" t="s">
        <v>10</v>
      </c>
      <c r="AL72" s="20" t="s">
        <v>34</v>
      </c>
      <c r="AM72" s="20" t="s">
        <v>35</v>
      </c>
      <c r="AN72" s="20" t="s">
        <v>36</v>
      </c>
      <c r="AO72" s="20" t="s">
        <v>29</v>
      </c>
      <c r="AP72" s="20" t="s">
        <v>29</v>
      </c>
    </row>
    <row r="73" spans="1:42" s="22" customFormat="1" x14ac:dyDescent="0.2">
      <c r="A73" s="20" t="s">
        <v>37</v>
      </c>
      <c r="B73" s="20" t="s">
        <v>37</v>
      </c>
      <c r="C73" s="20" t="s">
        <v>37</v>
      </c>
      <c r="D73" s="21" t="s">
        <v>37</v>
      </c>
      <c r="E73" s="21" t="s">
        <v>37</v>
      </c>
      <c r="F73" s="151"/>
      <c r="G73" s="151"/>
      <c r="H73" s="24" t="s">
        <v>38</v>
      </c>
      <c r="I73" s="20" t="s">
        <v>39</v>
      </c>
      <c r="J73" s="20" t="s">
        <v>1</v>
      </c>
      <c r="K73" s="25" t="s">
        <v>1</v>
      </c>
      <c r="L73" s="20" t="s">
        <v>33</v>
      </c>
      <c r="M73" s="20" t="s">
        <v>40</v>
      </c>
      <c r="N73" s="20" t="s">
        <v>41</v>
      </c>
      <c r="O73" s="20" t="s">
        <v>42</v>
      </c>
      <c r="P73" s="26" t="s">
        <v>43</v>
      </c>
      <c r="Q73" s="20" t="s">
        <v>43</v>
      </c>
      <c r="R73" s="20" t="s">
        <v>44</v>
      </c>
      <c r="S73" s="20" t="s">
        <v>45</v>
      </c>
      <c r="T73" s="20" t="s">
        <v>46</v>
      </c>
      <c r="U73" s="20" t="s">
        <v>47</v>
      </c>
      <c r="V73" s="26" t="s">
        <v>48</v>
      </c>
      <c r="W73" s="28" t="s">
        <v>49</v>
      </c>
      <c r="X73" s="26" t="s">
        <v>50</v>
      </c>
      <c r="Y73" s="20" t="s">
        <v>51</v>
      </c>
      <c r="Z73" s="28" t="s">
        <v>52</v>
      </c>
      <c r="AA73" s="20" t="s">
        <v>53</v>
      </c>
      <c r="AB73" s="28" t="s">
        <v>54</v>
      </c>
      <c r="AC73" s="28" t="s">
        <v>55</v>
      </c>
      <c r="AD73" s="29" t="s">
        <v>56</v>
      </c>
      <c r="AE73" s="20"/>
      <c r="AF73" s="25" t="s">
        <v>57</v>
      </c>
      <c r="AG73" s="20" t="s">
        <v>42</v>
      </c>
      <c r="AH73" s="20" t="s">
        <v>38</v>
      </c>
      <c r="AI73" s="20" t="s">
        <v>58</v>
      </c>
      <c r="AJ73" s="20" t="s">
        <v>59</v>
      </c>
      <c r="AK73" s="20" t="s">
        <v>59</v>
      </c>
      <c r="AL73" s="20" t="s">
        <v>59</v>
      </c>
      <c r="AM73" s="20" t="s">
        <v>59</v>
      </c>
      <c r="AN73" s="20" t="s">
        <v>59</v>
      </c>
      <c r="AO73" s="22" t="s">
        <v>54</v>
      </c>
      <c r="AP73" s="20" t="s">
        <v>55</v>
      </c>
    </row>
    <row r="74" spans="1:42" x14ac:dyDescent="0.2">
      <c r="A74" s="34" t="s">
        <v>60</v>
      </c>
      <c r="B74" s="35" t="s">
        <v>61</v>
      </c>
      <c r="C74" s="35">
        <v>994124</v>
      </c>
      <c r="D74" s="36">
        <v>940</v>
      </c>
      <c r="E74" s="36"/>
      <c r="F74" s="37" t="s">
        <v>62</v>
      </c>
      <c r="G74" s="38" t="s">
        <v>63</v>
      </c>
      <c r="H74" s="39">
        <v>41721</v>
      </c>
      <c r="I74" s="35" t="s">
        <v>64</v>
      </c>
      <c r="J74" s="40">
        <v>85.5</v>
      </c>
      <c r="K74" s="41">
        <v>222</v>
      </c>
      <c r="L74" s="42">
        <f t="shared" ref="L74" si="10">K74-J74</f>
        <v>136.5</v>
      </c>
      <c r="M74" s="43">
        <f t="shared" ref="M74" si="11">L74/141</f>
        <v>0.96808510638297873</v>
      </c>
      <c r="N74" s="43">
        <f t="shared" ref="N74" si="12">(M74/0.92)*100</f>
        <v>105.22664199814986</v>
      </c>
      <c r="O74" s="43">
        <v>0.66</v>
      </c>
      <c r="P74" s="44">
        <v>18.8</v>
      </c>
      <c r="Q74" s="42">
        <v>9.9</v>
      </c>
      <c r="R74" s="42">
        <v>4.4000000000000004</v>
      </c>
      <c r="S74" s="45">
        <v>24.1</v>
      </c>
      <c r="T74" s="45">
        <v>24.1</v>
      </c>
      <c r="U74" s="41">
        <v>60</v>
      </c>
      <c r="V74" s="44">
        <v>1.3</v>
      </c>
      <c r="W74" s="42">
        <v>2.7</v>
      </c>
      <c r="X74" s="42">
        <v>1.8</v>
      </c>
      <c r="Y74" s="42">
        <v>36</v>
      </c>
      <c r="Z74" s="46">
        <v>0.22</v>
      </c>
      <c r="AA74" s="43">
        <v>1.49</v>
      </c>
      <c r="AB74" s="47">
        <v>106.77</v>
      </c>
      <c r="AC74" s="47">
        <v>97.42</v>
      </c>
      <c r="AD74" s="48" t="s">
        <v>65</v>
      </c>
      <c r="AE74" s="37"/>
      <c r="AF74" s="41">
        <f t="shared" ref="AF74" si="13">AH74-H74</f>
        <v>339</v>
      </c>
      <c r="AG74" s="46">
        <f t="shared" ref="AG74" si="14">K74/AF74</f>
        <v>0.65486725663716816</v>
      </c>
      <c r="AH74" s="49">
        <v>42060</v>
      </c>
      <c r="AI74" s="35">
        <v>3</v>
      </c>
      <c r="AJ74" s="46">
        <f t="shared" ref="AJ74" si="15">M74*60</f>
        <v>58.085106382978722</v>
      </c>
      <c r="AK74" s="46">
        <f t="shared" ref="AK74" si="16">4*R74</f>
        <v>17.600000000000001</v>
      </c>
      <c r="AL74" s="46">
        <f t="shared" ref="AL74" si="17">4*Q74</f>
        <v>39.6</v>
      </c>
      <c r="AM74" s="46">
        <v>-6</v>
      </c>
      <c r="AN74" s="50">
        <f>(22-T74)*1.25</f>
        <v>-2.6250000000000018</v>
      </c>
      <c r="AO74" s="51">
        <f t="shared" ref="AO74" si="18">SUM(AJ74:AN74)</f>
        <v>106.66010638297871</v>
      </c>
      <c r="AP74" s="51">
        <f>AO74/105.58*100</f>
        <v>101.02302176830717</v>
      </c>
    </row>
    <row r="75" spans="1:42" ht="15" customHeight="1" x14ac:dyDescent="0.2">
      <c r="A75" s="7">
        <v>64</v>
      </c>
      <c r="B75" s="4" t="s">
        <v>66</v>
      </c>
      <c r="C75" s="8">
        <v>998542</v>
      </c>
      <c r="D75" s="4"/>
      <c r="E75" s="128" t="s">
        <v>168</v>
      </c>
      <c r="F75" s="7"/>
      <c r="G75" s="7" t="s">
        <v>67</v>
      </c>
      <c r="H75" s="52">
        <v>42790</v>
      </c>
      <c r="I75" s="53" t="s">
        <v>68</v>
      </c>
      <c r="J75" s="10">
        <v>171</v>
      </c>
      <c r="K75" s="10">
        <v>306</v>
      </c>
      <c r="L75" s="10">
        <f>K75-J75</f>
        <v>135</v>
      </c>
      <c r="M75" s="11">
        <f>L75/132</f>
        <v>1.0227272727272727</v>
      </c>
      <c r="N75" s="11">
        <f>(M75/0.84)*100</f>
        <v>121.75324675324674</v>
      </c>
      <c r="O75" s="7">
        <v>0.82</v>
      </c>
      <c r="P75" s="54">
        <v>29.51</v>
      </c>
      <c r="Q75" s="54">
        <v>15.22</v>
      </c>
      <c r="R75" s="54">
        <v>5.61</v>
      </c>
      <c r="S75" s="55">
        <v>21.1</v>
      </c>
      <c r="T75" s="55">
        <v>26</v>
      </c>
      <c r="U75" s="56">
        <v>64</v>
      </c>
      <c r="V75" s="57">
        <v>1.1000000000000001</v>
      </c>
      <c r="W75" s="57">
        <v>2.2000000000000002</v>
      </c>
      <c r="X75" s="57">
        <v>1</v>
      </c>
      <c r="Y75" s="58">
        <v>40</v>
      </c>
      <c r="Z75" s="54">
        <v>0.28000000000000003</v>
      </c>
      <c r="AA75" s="54">
        <v>1.48</v>
      </c>
      <c r="AB75" s="60">
        <v>141.94399999999999</v>
      </c>
      <c r="AC75" s="59">
        <v>129.47200000000001</v>
      </c>
      <c r="AD75" s="29" t="s">
        <v>69</v>
      </c>
      <c r="AE75" s="7"/>
      <c r="AF75" s="8">
        <f>AH75-H75</f>
        <v>374</v>
      </c>
      <c r="AG75" s="11">
        <f>K75/AF75</f>
        <v>0.81818181818181823</v>
      </c>
      <c r="AH75" s="6">
        <v>43164</v>
      </c>
      <c r="AI75" s="7">
        <v>64</v>
      </c>
      <c r="AJ75" s="28">
        <f>M75*60</f>
        <v>61.36363636363636</v>
      </c>
      <c r="AK75" s="11">
        <v>22</v>
      </c>
      <c r="AL75" s="11">
        <f>4*Q75</f>
        <v>60.88</v>
      </c>
      <c r="AM75" s="57">
        <v>2.7</v>
      </c>
      <c r="AN75" s="54">
        <v>-5</v>
      </c>
      <c r="AO75" s="60">
        <f>SUM(AJ75:AN75)</f>
        <v>141.94363636363636</v>
      </c>
      <c r="AP75" s="60">
        <f>(AO75/109.633)*100</f>
        <v>129.47163387268102</v>
      </c>
    </row>
    <row r="76" spans="1:42" x14ac:dyDescent="0.2">
      <c r="A76" s="7">
        <v>15</v>
      </c>
      <c r="B76" s="4" t="s">
        <v>70</v>
      </c>
      <c r="C76" s="8">
        <v>998505</v>
      </c>
      <c r="D76" s="4"/>
      <c r="E76" s="128" t="s">
        <v>150</v>
      </c>
      <c r="F76" s="7"/>
      <c r="G76" s="53" t="s">
        <v>67</v>
      </c>
      <c r="H76" s="52">
        <v>42779</v>
      </c>
      <c r="I76" s="53" t="s">
        <v>71</v>
      </c>
      <c r="J76" s="61">
        <v>179.5</v>
      </c>
      <c r="K76" s="10">
        <v>313</v>
      </c>
      <c r="L76" s="10">
        <f>K76-J76</f>
        <v>133.5</v>
      </c>
      <c r="M76" s="11">
        <f>L76/132</f>
        <v>1.0113636363636365</v>
      </c>
      <c r="N76" s="11">
        <f>(M76/0.84)*100</f>
        <v>120.40043290043292</v>
      </c>
      <c r="O76" s="7">
        <v>0.81</v>
      </c>
      <c r="P76" s="54">
        <v>25.5</v>
      </c>
      <c r="Q76" s="54">
        <v>14.64</v>
      </c>
      <c r="R76" s="54">
        <v>5.42</v>
      </c>
      <c r="S76" s="55">
        <v>23.3</v>
      </c>
      <c r="T76" s="55">
        <v>19</v>
      </c>
      <c r="U76" s="56">
        <v>62</v>
      </c>
      <c r="V76" s="62">
        <v>3</v>
      </c>
      <c r="W76" s="57">
        <v>1.2</v>
      </c>
      <c r="X76" s="57">
        <v>1</v>
      </c>
      <c r="Y76" s="58">
        <v>38.5</v>
      </c>
      <c r="Z76" s="54">
        <v>0.19</v>
      </c>
      <c r="AA76" s="54">
        <v>1.35</v>
      </c>
      <c r="AB76" s="60">
        <v>140.77199999999999</v>
      </c>
      <c r="AC76" s="59">
        <v>128.40299999999999</v>
      </c>
      <c r="AD76" s="16" t="s">
        <v>72</v>
      </c>
      <c r="AE76" s="7"/>
      <c r="AF76" s="8">
        <f>AH76-H76</f>
        <v>385</v>
      </c>
      <c r="AG76" s="11">
        <f>K76/AF76</f>
        <v>0.81298701298701304</v>
      </c>
      <c r="AH76" s="6">
        <v>43164</v>
      </c>
      <c r="AI76" s="7">
        <v>15</v>
      </c>
      <c r="AJ76" s="28">
        <f>M76*60</f>
        <v>60.681818181818187</v>
      </c>
      <c r="AK76" s="11">
        <f>4*R76</f>
        <v>21.68</v>
      </c>
      <c r="AL76" s="11">
        <f>4*Q76</f>
        <v>58.56</v>
      </c>
      <c r="AM76" s="57">
        <v>-3.9</v>
      </c>
      <c r="AN76" s="54">
        <v>3.75</v>
      </c>
      <c r="AO76" s="60">
        <f>SUM(AJ76:AN76)</f>
        <v>140.77181818181819</v>
      </c>
      <c r="AP76" s="60">
        <f>(AO76/109.633)*100</f>
        <v>128.40277852637271</v>
      </c>
    </row>
    <row r="77" spans="1:42" x14ac:dyDescent="0.2">
      <c r="A77" s="7">
        <v>10</v>
      </c>
      <c r="B77" s="4" t="s">
        <v>73</v>
      </c>
      <c r="C77" s="8">
        <v>998464</v>
      </c>
      <c r="D77" s="4"/>
      <c r="E77" s="128" t="s">
        <v>150</v>
      </c>
      <c r="F77" s="7"/>
      <c r="G77" s="53" t="s">
        <v>67</v>
      </c>
      <c r="H77" s="52">
        <v>42778</v>
      </c>
      <c r="I77" s="53" t="s">
        <v>74</v>
      </c>
      <c r="J77" s="61">
        <v>149</v>
      </c>
      <c r="K77" s="10">
        <v>276</v>
      </c>
      <c r="L77" s="10">
        <f>K77-J77</f>
        <v>127</v>
      </c>
      <c r="M77" s="11">
        <f>L77/132</f>
        <v>0.96212121212121215</v>
      </c>
      <c r="N77" s="11">
        <f>(M77/0.84)*100</f>
        <v>114.53823953823954</v>
      </c>
      <c r="O77" s="7">
        <v>0.72</v>
      </c>
      <c r="P77" s="54">
        <v>26.15</v>
      </c>
      <c r="Q77" s="54">
        <v>15.32</v>
      </c>
      <c r="R77" s="54">
        <v>5.87</v>
      </c>
      <c r="S77" s="55">
        <v>23.5</v>
      </c>
      <c r="T77" s="55">
        <v>22.5</v>
      </c>
      <c r="U77" s="56">
        <v>60</v>
      </c>
      <c r="V77" s="57">
        <v>1.1000000000000001</v>
      </c>
      <c r="W77" s="57">
        <v>1.4</v>
      </c>
      <c r="X77" s="57">
        <v>1</v>
      </c>
      <c r="Y77" s="58">
        <v>34</v>
      </c>
      <c r="Z77" s="54">
        <v>0.3</v>
      </c>
      <c r="AA77" s="54">
        <v>1.1299999999999999</v>
      </c>
      <c r="AB77" s="60">
        <v>135.87700000000001</v>
      </c>
      <c r="AC77" s="59">
        <v>123.938</v>
      </c>
      <c r="AD77" s="16" t="s">
        <v>75</v>
      </c>
      <c r="AE77" s="7"/>
      <c r="AF77" s="8">
        <f>AH77-H77</f>
        <v>386</v>
      </c>
      <c r="AG77" s="11">
        <f>K77/AF77</f>
        <v>0.71502590673575128</v>
      </c>
      <c r="AH77" s="6">
        <v>43164</v>
      </c>
      <c r="AI77" s="7">
        <v>10</v>
      </c>
      <c r="AJ77" s="28">
        <f>M77*60</f>
        <v>57.727272727272727</v>
      </c>
      <c r="AK77" s="11">
        <v>22</v>
      </c>
      <c r="AL77" s="11">
        <f>4*Q77</f>
        <v>61.28</v>
      </c>
      <c r="AM77" s="57">
        <v>-4.5</v>
      </c>
      <c r="AN77" s="54">
        <v>-0.63</v>
      </c>
      <c r="AO77" s="60">
        <f>SUM(AJ77:AN77)</f>
        <v>135.87727272727273</v>
      </c>
      <c r="AP77" s="60">
        <f>(AO77/109.633)*100</f>
        <v>123.93829661440692</v>
      </c>
    </row>
    <row r="78" spans="1:42" x14ac:dyDescent="0.2">
      <c r="A78" s="7">
        <v>9</v>
      </c>
      <c r="B78" s="4" t="s">
        <v>76</v>
      </c>
      <c r="C78" s="8">
        <v>998465</v>
      </c>
      <c r="D78" s="4"/>
      <c r="E78" s="128" t="s">
        <v>150</v>
      </c>
      <c r="F78" s="7"/>
      <c r="G78" s="53" t="s">
        <v>67</v>
      </c>
      <c r="H78" s="52">
        <v>42776</v>
      </c>
      <c r="I78" s="53" t="s">
        <v>74</v>
      </c>
      <c r="J78" s="61">
        <v>145</v>
      </c>
      <c r="K78" s="10">
        <v>277</v>
      </c>
      <c r="L78" s="10">
        <f>K78-J78</f>
        <v>132</v>
      </c>
      <c r="M78" s="11">
        <f>L78/132</f>
        <v>1</v>
      </c>
      <c r="N78" s="11">
        <f>(M78/0.84)*100</f>
        <v>119.04761904761905</v>
      </c>
      <c r="O78" s="11">
        <v>0.71</v>
      </c>
      <c r="P78" s="54">
        <v>26.02</v>
      </c>
      <c r="Q78" s="54">
        <v>14.17</v>
      </c>
      <c r="R78" s="54">
        <v>5.74</v>
      </c>
      <c r="S78" s="55">
        <v>23.6</v>
      </c>
      <c r="T78" s="55">
        <v>22.1</v>
      </c>
      <c r="U78" s="56">
        <v>60</v>
      </c>
      <c r="V78" s="57">
        <v>1.1000000000000001</v>
      </c>
      <c r="W78" s="57">
        <v>1.4</v>
      </c>
      <c r="X78" s="57">
        <v>1</v>
      </c>
      <c r="Y78" s="58">
        <v>36</v>
      </c>
      <c r="Z78" s="54">
        <v>0.28999999999999998</v>
      </c>
      <c r="AA78" s="54">
        <v>1.47</v>
      </c>
      <c r="AB78" s="60">
        <v>133.75</v>
      </c>
      <c r="AC78" s="59">
        <v>121.998</v>
      </c>
      <c r="AD78" s="16" t="s">
        <v>75</v>
      </c>
      <c r="AE78" s="7"/>
      <c r="AF78" s="8">
        <f>AH78-H78</f>
        <v>388</v>
      </c>
      <c r="AG78" s="11">
        <f>K78/AF78</f>
        <v>0.71391752577319589</v>
      </c>
      <c r="AH78" s="6">
        <v>43164</v>
      </c>
      <c r="AI78" s="7">
        <v>9</v>
      </c>
      <c r="AJ78" s="28">
        <f>M78*60</f>
        <v>60</v>
      </c>
      <c r="AK78" s="11">
        <v>22</v>
      </c>
      <c r="AL78" s="11">
        <f>4*Q78</f>
        <v>56.68</v>
      </c>
      <c r="AM78" s="57">
        <v>-4.8</v>
      </c>
      <c r="AN78" s="54">
        <v>-0.13</v>
      </c>
      <c r="AO78" s="60">
        <f>SUM(AJ78:AN78)</f>
        <v>133.75</v>
      </c>
      <c r="AP78" s="60">
        <f>(AO78/109.633)*100</f>
        <v>121.99793857688834</v>
      </c>
    </row>
    <row r="79" spans="1:42" x14ac:dyDescent="0.2">
      <c r="A79" s="7">
        <v>66</v>
      </c>
      <c r="B79" s="4" t="s">
        <v>77</v>
      </c>
      <c r="C79" s="8">
        <v>998540</v>
      </c>
      <c r="D79" s="4"/>
      <c r="E79" s="128" t="s">
        <v>169</v>
      </c>
      <c r="F79" s="7"/>
      <c r="G79" s="53" t="s">
        <v>67</v>
      </c>
      <c r="H79" s="52">
        <v>42798</v>
      </c>
      <c r="I79" s="53" t="s">
        <v>74</v>
      </c>
      <c r="J79" s="57">
        <v>161</v>
      </c>
      <c r="K79" s="10">
        <v>301</v>
      </c>
      <c r="L79" s="10">
        <f>K79-J79</f>
        <v>140</v>
      </c>
      <c r="M79" s="11">
        <f>L79/132</f>
        <v>1.0606060606060606</v>
      </c>
      <c r="N79" s="11">
        <f>(M79/0.84)*100</f>
        <v>126.26262626262626</v>
      </c>
      <c r="O79" s="7">
        <v>0.82</v>
      </c>
      <c r="P79" s="54">
        <v>24.33</v>
      </c>
      <c r="Q79" s="54">
        <v>13.67</v>
      </c>
      <c r="R79" s="54">
        <v>5.74</v>
      </c>
      <c r="S79" s="63">
        <v>25.1</v>
      </c>
      <c r="T79" s="55">
        <v>23.6</v>
      </c>
      <c r="U79" s="56">
        <v>58</v>
      </c>
      <c r="V79" s="57">
        <v>1</v>
      </c>
      <c r="W79" s="57">
        <v>2.2000000000000002</v>
      </c>
      <c r="X79" s="57">
        <v>1</v>
      </c>
      <c r="Y79" s="58">
        <v>37.5</v>
      </c>
      <c r="Z79" s="54">
        <v>0.28999999999999998</v>
      </c>
      <c r="AA79" s="54">
        <v>1.42</v>
      </c>
      <c r="AB79" s="60">
        <v>132.316</v>
      </c>
      <c r="AC79" s="59">
        <v>120.69</v>
      </c>
      <c r="AD79" s="29" t="s">
        <v>69</v>
      </c>
      <c r="AE79" s="7"/>
      <c r="AF79" s="8">
        <f>AH79-H79</f>
        <v>366</v>
      </c>
      <c r="AG79" s="11">
        <f>K79/AF79</f>
        <v>0.82240437158469948</v>
      </c>
      <c r="AH79" s="6">
        <v>43164</v>
      </c>
      <c r="AI79" s="7">
        <v>66</v>
      </c>
      <c r="AJ79" s="28">
        <f>M79*60</f>
        <v>63.636363636363633</v>
      </c>
      <c r="AK79" s="11">
        <v>22</v>
      </c>
      <c r="AL79" s="11">
        <f>4*Q79</f>
        <v>54.68</v>
      </c>
      <c r="AM79" s="57">
        <v>-6</v>
      </c>
      <c r="AN79" s="54">
        <v>-2</v>
      </c>
      <c r="AO79" s="60">
        <f>SUM(AJ79:AN79)</f>
        <v>132.31636363636363</v>
      </c>
      <c r="AP79" s="60">
        <f>(AO79/109.633)*100</f>
        <v>120.69026993365468</v>
      </c>
    </row>
    <row r="80" spans="1:42" x14ac:dyDescent="0.2">
      <c r="A80" s="7">
        <v>71</v>
      </c>
      <c r="B80" s="4" t="s">
        <v>80</v>
      </c>
      <c r="C80" s="8">
        <v>998410</v>
      </c>
      <c r="D80" s="4"/>
      <c r="E80" s="128" t="s">
        <v>170</v>
      </c>
      <c r="F80" s="7"/>
      <c r="G80" s="53" t="s">
        <v>63</v>
      </c>
      <c r="H80" s="52">
        <v>42854</v>
      </c>
      <c r="I80" s="53" t="s">
        <v>81</v>
      </c>
      <c r="J80" s="57">
        <v>84.5</v>
      </c>
      <c r="K80" s="10">
        <v>205</v>
      </c>
      <c r="L80" s="10">
        <f>K80-J80</f>
        <v>120.5</v>
      </c>
      <c r="M80" s="11">
        <f>L80/132</f>
        <v>0.91287878787878785</v>
      </c>
      <c r="N80" s="11">
        <f>(M80/0.84)*100</f>
        <v>108.67604617604619</v>
      </c>
      <c r="O80" s="7">
        <v>0.66</v>
      </c>
      <c r="P80" s="54">
        <v>27.18</v>
      </c>
      <c r="Q80" s="54">
        <v>14.47</v>
      </c>
      <c r="R80" s="54">
        <v>5.87</v>
      </c>
      <c r="S80" s="63">
        <v>25.8</v>
      </c>
      <c r="T80" s="55">
        <v>20.7</v>
      </c>
      <c r="U80" s="56">
        <v>58</v>
      </c>
      <c r="V80" s="57">
        <v>1.1000000000000001</v>
      </c>
      <c r="W80" s="57">
        <v>2</v>
      </c>
      <c r="X80" s="57">
        <v>1</v>
      </c>
      <c r="Y80" s="58">
        <v>38.5</v>
      </c>
      <c r="Z80" s="54">
        <v>0.23</v>
      </c>
      <c r="AA80" s="54">
        <v>1.48</v>
      </c>
      <c r="AB80" s="60">
        <v>130.28299999999999</v>
      </c>
      <c r="AC80" s="59">
        <v>118.83499999999999</v>
      </c>
      <c r="AD80" s="29" t="s">
        <v>82</v>
      </c>
      <c r="AE80" s="7"/>
      <c r="AF80" s="8">
        <f>AH80-H80</f>
        <v>310</v>
      </c>
      <c r="AG80" s="11">
        <f>K80/AF80</f>
        <v>0.66129032258064513</v>
      </c>
      <c r="AH80" s="6">
        <v>43164</v>
      </c>
      <c r="AI80" s="7">
        <v>71</v>
      </c>
      <c r="AJ80" s="28">
        <f>M80*60</f>
        <v>54.772727272727273</v>
      </c>
      <c r="AK80" s="11">
        <v>22</v>
      </c>
      <c r="AL80" s="11">
        <f>4*Q80</f>
        <v>57.88</v>
      </c>
      <c r="AM80" s="57">
        <v>-6</v>
      </c>
      <c r="AN80" s="54">
        <v>1.63</v>
      </c>
      <c r="AO80" s="60">
        <f>SUM(AJ80:AN80)</f>
        <v>130.28272727272727</v>
      </c>
      <c r="AP80" s="60">
        <f>(AO80/109.633)*100</f>
        <v>118.83532081830039</v>
      </c>
    </row>
    <row r="81" spans="1:43" x14ac:dyDescent="0.2">
      <c r="A81" s="7">
        <v>4</v>
      </c>
      <c r="B81" s="4" t="s">
        <v>78</v>
      </c>
      <c r="C81" s="8">
        <v>998504</v>
      </c>
      <c r="D81" s="4"/>
      <c r="E81" s="128" t="s">
        <v>152</v>
      </c>
      <c r="F81" s="7"/>
      <c r="G81" s="53" t="s">
        <v>67</v>
      </c>
      <c r="H81" s="52">
        <v>42853</v>
      </c>
      <c r="I81" s="53" t="s">
        <v>68</v>
      </c>
      <c r="J81" s="61">
        <v>96</v>
      </c>
      <c r="K81" s="10">
        <v>211</v>
      </c>
      <c r="L81" s="10">
        <f>K81-J81</f>
        <v>115</v>
      </c>
      <c r="M81" s="11">
        <f>L81/132</f>
        <v>0.87121212121212122</v>
      </c>
      <c r="N81" s="11">
        <f>(M81/0.84)*100</f>
        <v>103.71572871572872</v>
      </c>
      <c r="O81" s="7">
        <v>0.68</v>
      </c>
      <c r="P81" s="54">
        <v>19.93</v>
      </c>
      <c r="Q81" s="54">
        <v>12.26</v>
      </c>
      <c r="R81" s="54">
        <v>5.87</v>
      </c>
      <c r="S81" s="64">
        <v>21.5</v>
      </c>
      <c r="T81" s="55">
        <v>19.600000000000001</v>
      </c>
      <c r="U81" s="56">
        <v>64</v>
      </c>
      <c r="V81" s="57">
        <v>1.2</v>
      </c>
      <c r="W81" s="57">
        <v>1.2</v>
      </c>
      <c r="X81" s="57">
        <v>1</v>
      </c>
      <c r="Y81" s="58">
        <v>33</v>
      </c>
      <c r="Z81" s="54">
        <v>0.24</v>
      </c>
      <c r="AA81" s="54">
        <v>1.45</v>
      </c>
      <c r="AB81" s="60">
        <v>127.813</v>
      </c>
      <c r="AC81" s="59">
        <v>116.58199999999999</v>
      </c>
      <c r="AD81" s="16" t="s">
        <v>79</v>
      </c>
      <c r="AE81" s="7"/>
      <c r="AF81" s="8">
        <f>AH81-H81</f>
        <v>311</v>
      </c>
      <c r="AG81" s="11">
        <f>K81/AF81</f>
        <v>0.67845659163987138</v>
      </c>
      <c r="AH81" s="6">
        <v>43164</v>
      </c>
      <c r="AI81" s="7">
        <v>4</v>
      </c>
      <c r="AJ81" s="28">
        <f>M81*60</f>
        <v>52.272727272727273</v>
      </c>
      <c r="AK81" s="11">
        <v>22</v>
      </c>
      <c r="AL81" s="11">
        <f>4*Q81</f>
        <v>49.04</v>
      </c>
      <c r="AM81" s="57">
        <v>1.5</v>
      </c>
      <c r="AN81" s="54">
        <v>3</v>
      </c>
      <c r="AO81" s="60">
        <f>SUM(AJ81:AN81)</f>
        <v>127.81272727272727</v>
      </c>
      <c r="AP81" s="60">
        <f>(AO81/109.633)*100</f>
        <v>116.58234954140386</v>
      </c>
    </row>
    <row r="82" spans="1:43" x14ac:dyDescent="0.2">
      <c r="A82" s="7">
        <v>21</v>
      </c>
      <c r="B82" s="4" t="s">
        <v>84</v>
      </c>
      <c r="C82" s="8">
        <v>998401</v>
      </c>
      <c r="D82" s="4"/>
      <c r="E82" s="128" t="s">
        <v>158</v>
      </c>
      <c r="F82" s="7"/>
      <c r="G82" s="53" t="s">
        <v>67</v>
      </c>
      <c r="H82" s="52">
        <v>42772</v>
      </c>
      <c r="I82" s="53" t="s">
        <v>74</v>
      </c>
      <c r="J82" s="61">
        <v>155</v>
      </c>
      <c r="K82" s="10">
        <v>268</v>
      </c>
      <c r="L82" s="10">
        <f>K82-J82</f>
        <v>113</v>
      </c>
      <c r="M82" s="11">
        <f>L82/132</f>
        <v>0.85606060606060608</v>
      </c>
      <c r="N82" s="11">
        <f>(M82/0.84)*100</f>
        <v>101.91197691197691</v>
      </c>
      <c r="O82" s="7">
        <v>0.68</v>
      </c>
      <c r="P82" s="54">
        <v>23.04</v>
      </c>
      <c r="Q82" s="54">
        <v>12.37</v>
      </c>
      <c r="R82" s="54">
        <v>4.75</v>
      </c>
      <c r="S82" s="55">
        <v>21.3</v>
      </c>
      <c r="T82" s="55">
        <v>20.3</v>
      </c>
      <c r="U82" s="56">
        <v>64</v>
      </c>
      <c r="V82" s="57">
        <v>1.1000000000000001</v>
      </c>
      <c r="W82" s="57">
        <v>1.4</v>
      </c>
      <c r="X82" s="57">
        <v>1</v>
      </c>
      <c r="Y82" s="58">
        <v>36</v>
      </c>
      <c r="Z82" s="54">
        <v>0.28000000000000003</v>
      </c>
      <c r="AA82" s="54">
        <v>1.36</v>
      </c>
      <c r="AB82" s="60">
        <v>124.074</v>
      </c>
      <c r="AC82" s="59">
        <v>113.172</v>
      </c>
      <c r="AD82" s="29" t="s">
        <v>85</v>
      </c>
      <c r="AE82" s="7"/>
      <c r="AF82" s="8">
        <f>AH82-H82</f>
        <v>392</v>
      </c>
      <c r="AG82" s="11">
        <f>K82/AF82</f>
        <v>0.68367346938775508</v>
      </c>
      <c r="AH82" s="6">
        <v>43164</v>
      </c>
      <c r="AI82" s="7">
        <v>21</v>
      </c>
      <c r="AJ82" s="28">
        <f>M82*60</f>
        <v>51.363636363636367</v>
      </c>
      <c r="AK82" s="11">
        <f>4*R82</f>
        <v>19</v>
      </c>
      <c r="AL82" s="11">
        <f>4*Q82</f>
        <v>49.48</v>
      </c>
      <c r="AM82" s="57">
        <v>2.1</v>
      </c>
      <c r="AN82" s="54">
        <v>2.13</v>
      </c>
      <c r="AO82" s="60">
        <f>SUM(AJ82:AN82)</f>
        <v>124.07363636363635</v>
      </c>
      <c r="AP82" s="60">
        <f>(AO82/109.633)*100</f>
        <v>113.17179714468853</v>
      </c>
    </row>
    <row r="83" spans="1:43" x14ac:dyDescent="0.2">
      <c r="A83" s="7">
        <v>40</v>
      </c>
      <c r="B83" s="4" t="s">
        <v>91</v>
      </c>
      <c r="C83" s="8">
        <v>998518</v>
      </c>
      <c r="D83" s="4"/>
      <c r="E83" s="128" t="s">
        <v>163</v>
      </c>
      <c r="F83" s="7"/>
      <c r="G83" s="53" t="s">
        <v>67</v>
      </c>
      <c r="H83" s="52">
        <v>42790</v>
      </c>
      <c r="I83" s="53" t="s">
        <v>71</v>
      </c>
      <c r="J83" s="61">
        <v>112.5</v>
      </c>
      <c r="K83" s="10">
        <v>254</v>
      </c>
      <c r="L83" s="10">
        <f>K83-J83</f>
        <v>141.5</v>
      </c>
      <c r="M83" s="11">
        <f>L83/132</f>
        <v>1.071969696969697</v>
      </c>
      <c r="N83" s="11">
        <f>(M83/0.84)*100</f>
        <v>127.61544011544012</v>
      </c>
      <c r="O83" s="11">
        <v>0.68</v>
      </c>
      <c r="P83" s="54">
        <v>18.38</v>
      </c>
      <c r="Q83" s="54">
        <v>10.65</v>
      </c>
      <c r="R83" s="54">
        <v>5.48</v>
      </c>
      <c r="S83" s="55">
        <v>25.4</v>
      </c>
      <c r="T83" s="55">
        <v>22.1</v>
      </c>
      <c r="U83" s="56">
        <v>58</v>
      </c>
      <c r="V83" s="57">
        <v>1.7</v>
      </c>
      <c r="W83" s="57">
        <v>1.7</v>
      </c>
      <c r="X83" s="57">
        <v>1.25</v>
      </c>
      <c r="Y83" s="58">
        <v>35</v>
      </c>
      <c r="Z83" s="54">
        <v>0.3</v>
      </c>
      <c r="AA83" s="54">
        <v>1.35</v>
      </c>
      <c r="AB83" s="60">
        <v>122.708</v>
      </c>
      <c r="AC83" s="59">
        <v>111.926</v>
      </c>
      <c r="AD83" s="16" t="s">
        <v>90</v>
      </c>
      <c r="AE83" s="7"/>
      <c r="AF83" s="8">
        <f>AH83-H83</f>
        <v>374</v>
      </c>
      <c r="AG83" s="11">
        <f>K83/AF83</f>
        <v>0.67914438502673802</v>
      </c>
      <c r="AH83" s="6">
        <v>43164</v>
      </c>
      <c r="AI83" s="7">
        <v>40</v>
      </c>
      <c r="AJ83" s="28">
        <f>M83*60</f>
        <v>64.318181818181827</v>
      </c>
      <c r="AK83" s="11">
        <f>4*R83</f>
        <v>21.92</v>
      </c>
      <c r="AL83" s="11">
        <f>4*Q83</f>
        <v>42.6</v>
      </c>
      <c r="AM83" s="57">
        <v>-6</v>
      </c>
      <c r="AN83" s="54">
        <v>-0.13</v>
      </c>
      <c r="AO83" s="60">
        <f>SUM(AJ83:AN83)</f>
        <v>122.70818181818183</v>
      </c>
      <c r="AP83" s="60">
        <f>(AO83/109.633)*100</f>
        <v>111.92631946419584</v>
      </c>
    </row>
    <row r="84" spans="1:43" x14ac:dyDescent="0.2">
      <c r="A84" s="7">
        <v>14</v>
      </c>
      <c r="B84" s="4" t="s">
        <v>87</v>
      </c>
      <c r="C84" s="8">
        <v>998506</v>
      </c>
      <c r="D84" s="4"/>
      <c r="E84" s="128" t="s">
        <v>150</v>
      </c>
      <c r="F84" s="7"/>
      <c r="G84" s="53" t="s">
        <v>67</v>
      </c>
      <c r="H84" s="52">
        <v>42802</v>
      </c>
      <c r="I84" s="53" t="s">
        <v>68</v>
      </c>
      <c r="J84" s="61">
        <v>149.5</v>
      </c>
      <c r="K84" s="10">
        <v>259</v>
      </c>
      <c r="L84" s="10">
        <f>K84-J84</f>
        <v>109.5</v>
      </c>
      <c r="M84" s="11">
        <f>L84/132</f>
        <v>0.82954545454545459</v>
      </c>
      <c r="N84" s="11">
        <f>(M84/0.84)*100</f>
        <v>98.755411255411261</v>
      </c>
      <c r="O84" s="7">
        <v>0.72</v>
      </c>
      <c r="P84" s="54">
        <v>22.65</v>
      </c>
      <c r="Q84" s="54">
        <v>12.36</v>
      </c>
      <c r="R84" s="54">
        <v>5.61</v>
      </c>
      <c r="S84" s="55">
        <v>22.4</v>
      </c>
      <c r="T84" s="55">
        <v>20</v>
      </c>
      <c r="U84" s="56">
        <v>62</v>
      </c>
      <c r="V84" s="57">
        <v>1</v>
      </c>
      <c r="W84" s="57">
        <v>1.1000000000000001</v>
      </c>
      <c r="X84" s="57">
        <v>1</v>
      </c>
      <c r="Y84" s="58">
        <v>32</v>
      </c>
      <c r="Z84" s="54">
        <v>0.26</v>
      </c>
      <c r="AA84" s="54">
        <v>1.27</v>
      </c>
      <c r="AB84" s="60">
        <v>122.51300000000001</v>
      </c>
      <c r="AC84" s="59">
        <v>111.748</v>
      </c>
      <c r="AD84" s="16" t="s">
        <v>72</v>
      </c>
      <c r="AE84" s="7"/>
      <c r="AF84" s="8">
        <f>AH84-H84</f>
        <v>362</v>
      </c>
      <c r="AG84" s="11">
        <f>K84/AF84</f>
        <v>0.71546961325966851</v>
      </c>
      <c r="AH84" s="6">
        <v>43164</v>
      </c>
      <c r="AI84" s="7">
        <v>14</v>
      </c>
      <c r="AJ84" s="28">
        <f>M84*60</f>
        <v>49.772727272727273</v>
      </c>
      <c r="AK84" s="11">
        <v>22</v>
      </c>
      <c r="AL84" s="11">
        <f>4*Q84</f>
        <v>49.44</v>
      </c>
      <c r="AM84" s="57">
        <v>-1.2</v>
      </c>
      <c r="AN84" s="54">
        <v>2.5</v>
      </c>
      <c r="AO84" s="60">
        <f>SUM(AJ84:AN84)</f>
        <v>122.51272727272728</v>
      </c>
      <c r="AP84" s="60">
        <f>(AO84/109.633)*100</f>
        <v>111.74803870433836</v>
      </c>
    </row>
    <row r="85" spans="1:43" x14ac:dyDescent="0.2">
      <c r="A85" s="7">
        <v>41</v>
      </c>
      <c r="B85" s="4" t="s">
        <v>89</v>
      </c>
      <c r="C85" s="8">
        <v>998517</v>
      </c>
      <c r="D85" s="4"/>
      <c r="E85" s="128" t="s">
        <v>162</v>
      </c>
      <c r="F85" s="7"/>
      <c r="G85" s="53" t="s">
        <v>67</v>
      </c>
      <c r="H85" s="52">
        <v>42786</v>
      </c>
      <c r="I85" s="53" t="s">
        <v>68</v>
      </c>
      <c r="J85" s="61">
        <v>115.5</v>
      </c>
      <c r="K85" s="10">
        <v>226</v>
      </c>
      <c r="L85" s="10">
        <f>K85-J85</f>
        <v>110.5</v>
      </c>
      <c r="M85" s="11">
        <f>L85/132</f>
        <v>0.83712121212121215</v>
      </c>
      <c r="N85" s="11">
        <f>(M85/0.84)*100</f>
        <v>99.657287157287172</v>
      </c>
      <c r="O85" s="11">
        <v>0.6</v>
      </c>
      <c r="P85" s="54">
        <v>20.71</v>
      </c>
      <c r="Q85" s="54">
        <v>13.99</v>
      </c>
      <c r="R85" s="54">
        <v>6</v>
      </c>
      <c r="S85" s="63">
        <v>23.4</v>
      </c>
      <c r="T85" s="55">
        <v>25.3</v>
      </c>
      <c r="U85" s="56">
        <v>62</v>
      </c>
      <c r="V85" s="57">
        <v>1.4</v>
      </c>
      <c r="W85" s="57">
        <v>1.5</v>
      </c>
      <c r="X85" s="57">
        <v>1</v>
      </c>
      <c r="Y85" s="58">
        <v>35</v>
      </c>
      <c r="Z85" s="54">
        <v>0.21</v>
      </c>
      <c r="AA85" s="54">
        <v>1.53</v>
      </c>
      <c r="AB85" s="60">
        <v>119.857</v>
      </c>
      <c r="AC85" s="59">
        <v>109.32599999999999</v>
      </c>
      <c r="AD85" s="16" t="s">
        <v>90</v>
      </c>
      <c r="AE85" s="7"/>
      <c r="AF85" s="8">
        <f>AH85-H85</f>
        <v>378</v>
      </c>
      <c r="AG85" s="11">
        <f>K85/AF85</f>
        <v>0.59788359788359791</v>
      </c>
      <c r="AH85" s="6">
        <v>43164</v>
      </c>
      <c r="AI85" s="7">
        <v>41</v>
      </c>
      <c r="AJ85" s="28">
        <f>M85*60</f>
        <v>50.227272727272727</v>
      </c>
      <c r="AK85" s="11">
        <v>22</v>
      </c>
      <c r="AL85" s="11">
        <f>4*Q85</f>
        <v>55.96</v>
      </c>
      <c r="AM85" s="57">
        <v>-4.2</v>
      </c>
      <c r="AN85" s="54">
        <v>-4.13</v>
      </c>
      <c r="AO85" s="60">
        <f>SUM(AJ85:AN85)</f>
        <v>119.85727272727273</v>
      </c>
      <c r="AP85" s="60">
        <f>(AO85/109.633)*100</f>
        <v>109.32590800878634</v>
      </c>
    </row>
    <row r="86" spans="1:43" x14ac:dyDescent="0.2">
      <c r="A86" s="7">
        <v>63</v>
      </c>
      <c r="B86" s="4" t="s">
        <v>93</v>
      </c>
      <c r="C86" s="8">
        <v>998541</v>
      </c>
      <c r="D86" s="4"/>
      <c r="E86" s="128" t="s">
        <v>167</v>
      </c>
      <c r="F86" s="7"/>
      <c r="G86" s="53" t="s">
        <v>67</v>
      </c>
      <c r="H86" s="52">
        <v>42796</v>
      </c>
      <c r="I86" s="53" t="s">
        <v>88</v>
      </c>
      <c r="J86" s="10">
        <v>141</v>
      </c>
      <c r="K86" s="10">
        <v>256</v>
      </c>
      <c r="L86" s="10">
        <f>K86-J86</f>
        <v>115</v>
      </c>
      <c r="M86" s="11">
        <f>L86/132</f>
        <v>0.87121212121212122</v>
      </c>
      <c r="N86" s="11">
        <f>(M86/0.84)*100</f>
        <v>103.71572871572872</v>
      </c>
      <c r="O86" s="7">
        <v>0.7</v>
      </c>
      <c r="P86" s="54">
        <v>24.85</v>
      </c>
      <c r="Q86" s="54">
        <v>12.46</v>
      </c>
      <c r="R86" s="54">
        <v>5.37</v>
      </c>
      <c r="S86" s="55">
        <v>23.7</v>
      </c>
      <c r="T86" s="55">
        <v>21.6</v>
      </c>
      <c r="U86" s="56">
        <v>60</v>
      </c>
      <c r="V86" s="57">
        <v>1.1000000000000001</v>
      </c>
      <c r="W86" s="57">
        <v>1.3</v>
      </c>
      <c r="X86" s="57">
        <v>2</v>
      </c>
      <c r="Y86" s="58">
        <v>36</v>
      </c>
      <c r="Z86" s="54">
        <v>0.28000000000000003</v>
      </c>
      <c r="AA86" s="54">
        <v>1.61</v>
      </c>
      <c r="AB86" s="60">
        <v>118.99299999999999</v>
      </c>
      <c r="AC86" s="59">
        <v>108.53700000000001</v>
      </c>
      <c r="AD86" s="29" t="s">
        <v>69</v>
      </c>
      <c r="AE86" s="7"/>
      <c r="AF86" s="8">
        <f>AH86-H86</f>
        <v>368</v>
      </c>
      <c r="AG86" s="11">
        <f>K86/AF86</f>
        <v>0.69565217391304346</v>
      </c>
      <c r="AH86" s="6">
        <v>43164</v>
      </c>
      <c r="AI86" s="7">
        <v>63</v>
      </c>
      <c r="AJ86" s="28">
        <f>M86*60</f>
        <v>52.272727272727273</v>
      </c>
      <c r="AK86" s="11">
        <f>4*R86</f>
        <v>21.48</v>
      </c>
      <c r="AL86" s="11">
        <f>4*Q86</f>
        <v>49.84</v>
      </c>
      <c r="AM86" s="57">
        <v>-5.0999999999999996</v>
      </c>
      <c r="AN86" s="54">
        <v>0.5</v>
      </c>
      <c r="AO86" s="60">
        <f>SUM(AJ86:AN86)</f>
        <v>118.99272727272728</v>
      </c>
      <c r="AP86" s="60">
        <f>(AO86/109.633)*100</f>
        <v>108.53732660123072</v>
      </c>
    </row>
    <row r="87" spans="1:43" x14ac:dyDescent="0.2">
      <c r="A87" s="7">
        <v>39</v>
      </c>
      <c r="B87" s="4" t="s">
        <v>94</v>
      </c>
      <c r="C87" s="8">
        <v>998520</v>
      </c>
      <c r="D87" s="4"/>
      <c r="E87" s="128" t="s">
        <v>162</v>
      </c>
      <c r="F87" s="7"/>
      <c r="G87" s="53" t="s">
        <v>63</v>
      </c>
      <c r="H87" s="52">
        <v>42792</v>
      </c>
      <c r="I87" s="4" t="s">
        <v>74</v>
      </c>
      <c r="J87" s="61">
        <v>106.5</v>
      </c>
      <c r="K87" s="10">
        <v>227</v>
      </c>
      <c r="L87" s="10">
        <f>K87-J87</f>
        <v>120.5</v>
      </c>
      <c r="M87" s="11">
        <f>L87/132</f>
        <v>0.91287878787878785</v>
      </c>
      <c r="N87" s="11">
        <f>(M87/0.84)*100</f>
        <v>108.67604617604619</v>
      </c>
      <c r="O87" s="7">
        <v>0.61</v>
      </c>
      <c r="P87" s="54">
        <v>18.12</v>
      </c>
      <c r="Q87" s="54">
        <v>10.58</v>
      </c>
      <c r="R87" s="54">
        <v>5.0599999999999996</v>
      </c>
      <c r="S87" s="55">
        <v>22.3</v>
      </c>
      <c r="T87" s="55">
        <v>20.2</v>
      </c>
      <c r="U87" s="56">
        <v>62</v>
      </c>
      <c r="V87" s="57">
        <v>1.1000000000000001</v>
      </c>
      <c r="W87" s="57">
        <v>2</v>
      </c>
      <c r="X87" s="57">
        <v>1</v>
      </c>
      <c r="Y87" s="58">
        <v>34</v>
      </c>
      <c r="Z87" s="54">
        <v>0.24</v>
      </c>
      <c r="AA87" s="54">
        <v>1.75</v>
      </c>
      <c r="AB87" s="60">
        <v>118.68300000000001</v>
      </c>
      <c r="AC87" s="59">
        <v>108.255</v>
      </c>
      <c r="AD87" s="16" t="s">
        <v>90</v>
      </c>
      <c r="AE87" s="7"/>
      <c r="AF87" s="8">
        <f>AH87-H87</f>
        <v>372</v>
      </c>
      <c r="AG87" s="11">
        <f>K87/AF87</f>
        <v>0.61021505376344087</v>
      </c>
      <c r="AH87" s="6">
        <v>43164</v>
      </c>
      <c r="AI87" s="7">
        <v>39</v>
      </c>
      <c r="AJ87" s="28">
        <f>M87*60</f>
        <v>54.772727272727273</v>
      </c>
      <c r="AK87" s="11">
        <f>4*R87</f>
        <v>20.239999999999998</v>
      </c>
      <c r="AL87" s="11">
        <f>4*Q87</f>
        <v>42.32</v>
      </c>
      <c r="AM87" s="57">
        <v>-0.9</v>
      </c>
      <c r="AN87" s="54">
        <v>2.25</v>
      </c>
      <c r="AO87" s="60">
        <f>SUM(AJ87:AN87)</f>
        <v>118.68272727272728</v>
      </c>
      <c r="AP87" s="60">
        <f>(AO87/109.633)*100</f>
        <v>108.2545650239684</v>
      </c>
    </row>
    <row r="88" spans="1:43" x14ac:dyDescent="0.2">
      <c r="A88" s="7">
        <v>34</v>
      </c>
      <c r="B88" s="4" t="s">
        <v>95</v>
      </c>
      <c r="C88" s="8">
        <v>998421</v>
      </c>
      <c r="D88" s="4"/>
      <c r="E88" s="128" t="s">
        <v>160</v>
      </c>
      <c r="F88" s="7"/>
      <c r="G88" s="53" t="s">
        <v>67</v>
      </c>
      <c r="H88" s="52">
        <v>42765</v>
      </c>
      <c r="I88" s="4" t="s">
        <v>74</v>
      </c>
      <c r="J88" s="61">
        <v>139</v>
      </c>
      <c r="K88" s="10">
        <v>243</v>
      </c>
      <c r="L88" s="10">
        <f>K88-J88</f>
        <v>104</v>
      </c>
      <c r="M88" s="11">
        <f>L88/132</f>
        <v>0.78787878787878785</v>
      </c>
      <c r="N88" s="11">
        <f>(M88/0.84)*100</f>
        <v>93.795093795093791</v>
      </c>
      <c r="O88" s="7">
        <v>0.61</v>
      </c>
      <c r="P88" s="54">
        <v>17.989999999999998</v>
      </c>
      <c r="Q88" s="54">
        <v>10.74</v>
      </c>
      <c r="R88" s="54">
        <v>5.61</v>
      </c>
      <c r="S88" s="55">
        <v>21.1</v>
      </c>
      <c r="T88" s="55">
        <v>20</v>
      </c>
      <c r="U88" s="56">
        <v>64</v>
      </c>
      <c r="V88" s="57">
        <v>1.5</v>
      </c>
      <c r="W88" s="57">
        <v>1.1000000000000001</v>
      </c>
      <c r="X88" s="57">
        <v>3</v>
      </c>
      <c r="Y88" s="58">
        <v>37</v>
      </c>
      <c r="Z88" s="54">
        <v>0.23</v>
      </c>
      <c r="AA88" s="54">
        <v>1.46</v>
      </c>
      <c r="AB88" s="60">
        <v>117.43300000000001</v>
      </c>
      <c r="AC88" s="59">
        <v>107.114</v>
      </c>
      <c r="AD88" s="16" t="s">
        <v>96</v>
      </c>
      <c r="AE88" s="7"/>
      <c r="AF88" s="8">
        <f>AH88-H88</f>
        <v>399</v>
      </c>
      <c r="AG88" s="11">
        <f>K88/AF88</f>
        <v>0.60902255639097747</v>
      </c>
      <c r="AH88" s="6">
        <v>43164</v>
      </c>
      <c r="AI88" s="7">
        <v>34</v>
      </c>
      <c r="AJ88" s="28">
        <f>M88*60</f>
        <v>47.272727272727273</v>
      </c>
      <c r="AK88" s="11">
        <v>22</v>
      </c>
      <c r="AL88" s="11">
        <f>4*Q88</f>
        <v>42.96</v>
      </c>
      <c r="AM88" s="57">
        <v>2.7</v>
      </c>
      <c r="AN88" s="54">
        <v>2.5</v>
      </c>
      <c r="AO88" s="60">
        <f>SUM(AJ88:AN88)</f>
        <v>117.43272727272729</v>
      </c>
      <c r="AP88" s="60">
        <f>(AO88/109.633)*100</f>
        <v>107.11439737371713</v>
      </c>
    </row>
    <row r="89" spans="1:43" s="71" customFormat="1" ht="13.5" thickBot="1" x14ac:dyDescent="0.25">
      <c r="A89" s="7">
        <v>5</v>
      </c>
      <c r="B89" s="4" t="s">
        <v>100</v>
      </c>
      <c r="C89" s="8">
        <v>998496</v>
      </c>
      <c r="D89" s="4"/>
      <c r="E89" s="128" t="s">
        <v>153</v>
      </c>
      <c r="F89" s="7"/>
      <c r="G89" s="53" t="s">
        <v>67</v>
      </c>
      <c r="H89" s="52">
        <v>42836</v>
      </c>
      <c r="I89" s="53" t="s">
        <v>74</v>
      </c>
      <c r="J89" s="61">
        <v>105.5</v>
      </c>
      <c r="K89" s="10">
        <v>222</v>
      </c>
      <c r="L89" s="10">
        <f>K89-J89</f>
        <v>116.5</v>
      </c>
      <c r="M89" s="11">
        <f>L89/132</f>
        <v>0.88257575757575757</v>
      </c>
      <c r="N89" s="11">
        <f>(M89/0.84)*100</f>
        <v>105.06854256854257</v>
      </c>
      <c r="O89" s="7">
        <v>0.68</v>
      </c>
      <c r="P89" s="54">
        <v>15.92</v>
      </c>
      <c r="Q89" s="67">
        <v>8.68</v>
      </c>
      <c r="R89" s="54">
        <v>4.95</v>
      </c>
      <c r="S89" s="55">
        <v>19.899999999999999</v>
      </c>
      <c r="T89" s="55">
        <v>20.2</v>
      </c>
      <c r="U89" s="56">
        <v>70</v>
      </c>
      <c r="V89" s="57">
        <v>1</v>
      </c>
      <c r="W89" s="57">
        <v>1.4</v>
      </c>
      <c r="X89" s="57">
        <v>1</v>
      </c>
      <c r="Y89" s="58">
        <v>32</v>
      </c>
      <c r="Z89" s="54">
        <v>0.26</v>
      </c>
      <c r="AA89" s="54">
        <v>1.54</v>
      </c>
      <c r="AB89" s="60">
        <v>116.813</v>
      </c>
      <c r="AC89" s="59">
        <v>105.83</v>
      </c>
      <c r="AD89" s="16" t="s">
        <v>79</v>
      </c>
      <c r="AE89" s="7"/>
      <c r="AF89" s="8">
        <f>AH89-H89</f>
        <v>328</v>
      </c>
      <c r="AG89" s="11">
        <f>K89/AF89</f>
        <v>0.67682926829268297</v>
      </c>
      <c r="AH89" s="6">
        <v>43164</v>
      </c>
      <c r="AI89" s="7">
        <v>5</v>
      </c>
      <c r="AJ89" s="28">
        <f>M89*60</f>
        <v>52.954545454545453</v>
      </c>
      <c r="AK89" s="11">
        <f>4*R89</f>
        <v>19.8</v>
      </c>
      <c r="AL89" s="11">
        <f>4*Q89</f>
        <v>34.72</v>
      </c>
      <c r="AM89" s="57">
        <v>6.3</v>
      </c>
      <c r="AN89" s="54">
        <v>2.25</v>
      </c>
      <c r="AO89" s="60">
        <f>SUM(AJ89:AN89)</f>
        <v>116.02454545454545</v>
      </c>
      <c r="AP89" s="60">
        <f>(AO89/109.633)*100</f>
        <v>105.82994668990673</v>
      </c>
      <c r="AQ89" s="3"/>
    </row>
    <row r="90" spans="1:43" s="136" customFormat="1" ht="13.5" thickBot="1" x14ac:dyDescent="0.25">
      <c r="A90" s="78">
        <v>2</v>
      </c>
      <c r="B90" s="79" t="s">
        <v>97</v>
      </c>
      <c r="C90" s="84">
        <v>998494</v>
      </c>
      <c r="D90" s="79"/>
      <c r="E90" s="137" t="s">
        <v>150</v>
      </c>
      <c r="F90" s="78"/>
      <c r="G90" s="78"/>
      <c r="H90" s="80">
        <v>42831</v>
      </c>
      <c r="I90" s="81" t="s">
        <v>74</v>
      </c>
      <c r="J90" s="138">
        <v>129.5</v>
      </c>
      <c r="K90" s="82">
        <v>248</v>
      </c>
      <c r="L90" s="82">
        <f>K90-J90</f>
        <v>118.5</v>
      </c>
      <c r="M90" s="83">
        <f>L90/132</f>
        <v>0.89772727272727271</v>
      </c>
      <c r="N90" s="83">
        <f>(M90/0.84)*100</f>
        <v>106.87229437229438</v>
      </c>
      <c r="O90" s="78">
        <v>0.74</v>
      </c>
      <c r="P90" s="85">
        <v>18.899999999999999</v>
      </c>
      <c r="Q90" s="85">
        <v>10.11</v>
      </c>
      <c r="R90" s="85">
        <v>5.61</v>
      </c>
      <c r="S90" s="139">
        <v>23</v>
      </c>
      <c r="T90" s="139">
        <v>19.399999999999999</v>
      </c>
      <c r="U90" s="140">
        <v>62</v>
      </c>
      <c r="V90" s="76">
        <v>1.3</v>
      </c>
      <c r="W90" s="76">
        <v>1.1000000000000001</v>
      </c>
      <c r="X90" s="76">
        <v>1</v>
      </c>
      <c r="Y90" s="141">
        <v>35</v>
      </c>
      <c r="Z90" s="85">
        <v>0.32</v>
      </c>
      <c r="AA90" s="85">
        <v>1.54</v>
      </c>
      <c r="AB90" s="142">
        <v>116.554</v>
      </c>
      <c r="AC90" s="86">
        <v>106.313</v>
      </c>
      <c r="AD90" s="87" t="s">
        <v>79</v>
      </c>
      <c r="AE90" s="83"/>
      <c r="AF90" s="84">
        <f>AH90-H90</f>
        <v>333</v>
      </c>
      <c r="AG90" s="83">
        <f>K90/AF90</f>
        <v>0.74474474474474472</v>
      </c>
      <c r="AH90" s="143">
        <v>43164</v>
      </c>
      <c r="AI90" s="78">
        <v>2</v>
      </c>
      <c r="AJ90" s="144">
        <f>M90*60</f>
        <v>53.86363636363636</v>
      </c>
      <c r="AK90" s="83">
        <v>22</v>
      </c>
      <c r="AL90" s="83">
        <f>4*Q90</f>
        <v>40.44</v>
      </c>
      <c r="AM90" s="76">
        <v>-3</v>
      </c>
      <c r="AN90" s="85">
        <v>3.25</v>
      </c>
      <c r="AO90" s="142">
        <f>SUM(AJ90:AN90)</f>
        <v>116.55363636363636</v>
      </c>
      <c r="AP90" s="142">
        <f>(AO90/109.633)*100</f>
        <v>106.31254856077675</v>
      </c>
      <c r="AQ90" s="71"/>
    </row>
    <row r="91" spans="1:43" s="72" customFormat="1" x14ac:dyDescent="0.2">
      <c r="A91" s="118">
        <v>12</v>
      </c>
      <c r="B91" s="119" t="s">
        <v>92</v>
      </c>
      <c r="C91" s="73">
        <v>998511</v>
      </c>
      <c r="D91" s="119"/>
      <c r="E91" s="129" t="s">
        <v>150</v>
      </c>
      <c r="F91" s="118"/>
      <c r="G91" s="75" t="s">
        <v>67</v>
      </c>
      <c r="H91" s="74">
        <v>42848</v>
      </c>
      <c r="I91" s="75" t="s">
        <v>74</v>
      </c>
      <c r="J91" s="145">
        <v>113.5</v>
      </c>
      <c r="K91" s="120">
        <v>238</v>
      </c>
      <c r="L91" s="120">
        <f>K91-J91</f>
        <v>124.5</v>
      </c>
      <c r="M91" s="121">
        <f>L91/132</f>
        <v>0.94318181818181823</v>
      </c>
      <c r="N91" s="121">
        <f>(M91/0.84)*100</f>
        <v>112.2835497835498</v>
      </c>
      <c r="O91" s="118">
        <v>0.75</v>
      </c>
      <c r="P91" s="123">
        <v>19.93</v>
      </c>
      <c r="Q91" s="123">
        <v>10.65</v>
      </c>
      <c r="R91" s="123">
        <v>5.74</v>
      </c>
      <c r="S91" s="130">
        <v>23</v>
      </c>
      <c r="T91" s="130">
        <v>23.7</v>
      </c>
      <c r="U91" s="131">
        <v>62</v>
      </c>
      <c r="V91" s="122">
        <v>1</v>
      </c>
      <c r="W91" s="122">
        <v>1.2</v>
      </c>
      <c r="X91" s="122">
        <v>1</v>
      </c>
      <c r="Y91" s="132">
        <v>30.5</v>
      </c>
      <c r="Z91" s="123">
        <v>0.32</v>
      </c>
      <c r="AA91" s="123">
        <v>1.24</v>
      </c>
      <c r="AB91" s="133">
        <v>116.06100000000001</v>
      </c>
      <c r="AC91" s="124">
        <v>105.863</v>
      </c>
      <c r="AD91" s="126" t="s">
        <v>72</v>
      </c>
      <c r="AE91" s="118"/>
      <c r="AF91" s="73">
        <f>AH91-H91</f>
        <v>316</v>
      </c>
      <c r="AG91" s="121">
        <f>K91/AF91</f>
        <v>0.75316455696202533</v>
      </c>
      <c r="AH91" s="134">
        <v>43164</v>
      </c>
      <c r="AI91" s="118">
        <v>12</v>
      </c>
      <c r="AJ91" s="135">
        <f>M91*60</f>
        <v>56.590909090909093</v>
      </c>
      <c r="AK91" s="121">
        <v>22</v>
      </c>
      <c r="AL91" s="121">
        <f>4*Q91</f>
        <v>42.6</v>
      </c>
      <c r="AM91" s="122">
        <v>-3</v>
      </c>
      <c r="AN91" s="123">
        <v>-2.13</v>
      </c>
      <c r="AO91" s="133">
        <f>SUM(AJ91:AN91)</f>
        <v>116.06090909090909</v>
      </c>
      <c r="AP91" s="133">
        <f>(AO91/109.633)*100</f>
        <v>105.86311520336859</v>
      </c>
    </row>
    <row r="92" spans="1:43" x14ac:dyDescent="0.2">
      <c r="A92" s="7">
        <v>45</v>
      </c>
      <c r="B92" s="4" t="s">
        <v>98</v>
      </c>
      <c r="C92" s="8">
        <v>998371</v>
      </c>
      <c r="D92" s="4"/>
      <c r="E92" s="128" t="s">
        <v>164</v>
      </c>
      <c r="F92" s="7"/>
      <c r="G92" s="53" t="s">
        <v>67</v>
      </c>
      <c r="H92" s="52">
        <v>42849</v>
      </c>
      <c r="I92" s="53" t="s">
        <v>74</v>
      </c>
      <c r="J92" s="10">
        <v>97</v>
      </c>
      <c r="K92" s="10">
        <v>218</v>
      </c>
      <c r="L92" s="10">
        <f>K92-J92</f>
        <v>121</v>
      </c>
      <c r="M92" s="11">
        <f>L92/132</f>
        <v>0.91666666666666663</v>
      </c>
      <c r="N92" s="11">
        <f>(M92/0.84)*100</f>
        <v>109.12698412698411</v>
      </c>
      <c r="O92" s="7">
        <v>0.69</v>
      </c>
      <c r="P92" s="54">
        <v>17.600000000000001</v>
      </c>
      <c r="Q92" s="54">
        <v>9.36</v>
      </c>
      <c r="R92" s="54">
        <v>5.03</v>
      </c>
      <c r="S92" s="55">
        <v>21.5</v>
      </c>
      <c r="T92" s="55">
        <v>20.6</v>
      </c>
      <c r="U92" s="56">
        <v>64</v>
      </c>
      <c r="V92" s="57">
        <v>1.2</v>
      </c>
      <c r="W92" s="57">
        <v>1.3</v>
      </c>
      <c r="X92" s="57">
        <v>1</v>
      </c>
      <c r="Y92" s="58">
        <v>35</v>
      </c>
      <c r="Z92" s="54">
        <v>0.23</v>
      </c>
      <c r="AA92" s="54">
        <v>1.62</v>
      </c>
      <c r="AB92" s="60">
        <v>115.81</v>
      </c>
      <c r="AC92" s="59">
        <v>105.634</v>
      </c>
      <c r="AD92" s="16" t="s">
        <v>99</v>
      </c>
      <c r="AE92" s="7"/>
      <c r="AF92" s="8">
        <f>AH92-H92</f>
        <v>315</v>
      </c>
      <c r="AG92" s="11">
        <f>K92/AF92</f>
        <v>0.69206349206349205</v>
      </c>
      <c r="AH92" s="6">
        <v>43164</v>
      </c>
      <c r="AI92" s="7">
        <v>45</v>
      </c>
      <c r="AJ92" s="28">
        <f>M92*60</f>
        <v>55</v>
      </c>
      <c r="AK92" s="11">
        <f>4*R92</f>
        <v>20.12</v>
      </c>
      <c r="AL92" s="11">
        <f>4*Q92</f>
        <v>37.44</v>
      </c>
      <c r="AM92" s="57">
        <v>1.5</v>
      </c>
      <c r="AN92" s="54">
        <v>1.75</v>
      </c>
      <c r="AO92" s="60">
        <f>SUM(AJ92:AN92)</f>
        <v>115.81</v>
      </c>
      <c r="AP92" s="60">
        <f>(AO92/109.633)*100</f>
        <v>105.63425246048179</v>
      </c>
    </row>
    <row r="93" spans="1:43" x14ac:dyDescent="0.2">
      <c r="A93" s="7">
        <v>11</v>
      </c>
      <c r="B93" s="4" t="s">
        <v>101</v>
      </c>
      <c r="C93" s="8">
        <v>998513</v>
      </c>
      <c r="D93" s="4"/>
      <c r="E93" s="128" t="s">
        <v>152</v>
      </c>
      <c r="F93" s="7"/>
      <c r="G93" s="53" t="s">
        <v>67</v>
      </c>
      <c r="H93" s="52">
        <v>42856</v>
      </c>
      <c r="I93" s="53" t="s">
        <v>74</v>
      </c>
      <c r="J93" s="61">
        <v>110.5</v>
      </c>
      <c r="K93" s="10">
        <v>224</v>
      </c>
      <c r="L93" s="10">
        <f>K93-J93</f>
        <v>113.5</v>
      </c>
      <c r="M93" s="11">
        <f>L93/132</f>
        <v>0.85984848484848486</v>
      </c>
      <c r="N93" s="11">
        <f>(M93/0.84)*100</f>
        <v>102.36291486291486</v>
      </c>
      <c r="O93" s="7">
        <v>0.73</v>
      </c>
      <c r="P93" s="54">
        <v>21.23</v>
      </c>
      <c r="Q93" s="54">
        <v>11.56</v>
      </c>
      <c r="R93" s="54">
        <v>5.1100000000000003</v>
      </c>
      <c r="S93" s="55">
        <v>22.2</v>
      </c>
      <c r="T93" s="55">
        <v>23.7</v>
      </c>
      <c r="U93" s="56">
        <v>62</v>
      </c>
      <c r="V93" s="62">
        <v>3.2</v>
      </c>
      <c r="W93" s="57">
        <v>1.4</v>
      </c>
      <c r="X93" s="57">
        <v>1</v>
      </c>
      <c r="Y93" s="58">
        <v>31.5</v>
      </c>
      <c r="Z93" s="54">
        <v>0.28999999999999998</v>
      </c>
      <c r="AA93" s="54">
        <v>1.53</v>
      </c>
      <c r="AB93" s="60">
        <v>115.541</v>
      </c>
      <c r="AC93" s="59">
        <v>105.389</v>
      </c>
      <c r="AD93" s="16" t="s">
        <v>72</v>
      </c>
      <c r="AE93" s="7"/>
      <c r="AF93" s="8">
        <f>AH93-H93</f>
        <v>308</v>
      </c>
      <c r="AG93" s="11">
        <f>K93/AF93</f>
        <v>0.72727272727272729</v>
      </c>
      <c r="AH93" s="6">
        <v>43164</v>
      </c>
      <c r="AI93" s="7">
        <v>11</v>
      </c>
      <c r="AJ93" s="28">
        <f>M93*60</f>
        <v>51.590909090909093</v>
      </c>
      <c r="AK93" s="11">
        <f>4*R93</f>
        <v>20.440000000000001</v>
      </c>
      <c r="AL93" s="11">
        <f>4*Q93</f>
        <v>46.24</v>
      </c>
      <c r="AM93" s="57">
        <v>-0.6</v>
      </c>
      <c r="AN93" s="54">
        <v>-2.13</v>
      </c>
      <c r="AO93" s="60">
        <f>SUM(AJ93:AN93)</f>
        <v>115.54090909090911</v>
      </c>
      <c r="AP93" s="60">
        <f>(AO93/109.633)*100</f>
        <v>105.38880546086409</v>
      </c>
    </row>
    <row r="94" spans="1:43" s="136" customFormat="1" ht="13.5" thickBot="1" x14ac:dyDescent="0.25">
      <c r="A94" s="118">
        <v>72</v>
      </c>
      <c r="B94" s="119" t="s">
        <v>102</v>
      </c>
      <c r="C94" s="73">
        <v>998407</v>
      </c>
      <c r="D94" s="119"/>
      <c r="E94" s="129" t="s">
        <v>172</v>
      </c>
      <c r="F94" s="118"/>
      <c r="G94" s="75" t="s">
        <v>63</v>
      </c>
      <c r="H94" s="74">
        <v>42850</v>
      </c>
      <c r="I94" s="75" t="s">
        <v>81</v>
      </c>
      <c r="J94" s="122">
        <v>75.5</v>
      </c>
      <c r="K94" s="120">
        <v>191</v>
      </c>
      <c r="L94" s="120">
        <f>K94-J94</f>
        <v>115.5</v>
      </c>
      <c r="M94" s="121">
        <f>L94/132</f>
        <v>0.875</v>
      </c>
      <c r="N94" s="121">
        <f>(M94/0.84)*100</f>
        <v>104.16666666666667</v>
      </c>
      <c r="O94" s="118">
        <v>0.61</v>
      </c>
      <c r="P94" s="123">
        <v>16.96</v>
      </c>
      <c r="Q94" s="123">
        <v>10.74</v>
      </c>
      <c r="R94" s="123">
        <v>6.39</v>
      </c>
      <c r="S94" s="130">
        <v>22.9</v>
      </c>
      <c r="T94" s="130">
        <v>21.7</v>
      </c>
      <c r="U94" s="131">
        <v>62</v>
      </c>
      <c r="V94" s="122">
        <v>1.7</v>
      </c>
      <c r="W94" s="122">
        <v>1.3</v>
      </c>
      <c r="X94" s="122">
        <v>1.5</v>
      </c>
      <c r="Y94" s="132">
        <v>32</v>
      </c>
      <c r="Z94" s="123">
        <v>0.2</v>
      </c>
      <c r="AA94" s="123">
        <v>1.5</v>
      </c>
      <c r="AB94" s="133">
        <v>115.14</v>
      </c>
      <c r="AC94" s="124">
        <v>105.023</v>
      </c>
      <c r="AD94" s="125" t="s">
        <v>82</v>
      </c>
      <c r="AE94" s="118"/>
      <c r="AF94" s="73">
        <f>AH94-H94</f>
        <v>314</v>
      </c>
      <c r="AG94" s="121">
        <f>K94/AF94</f>
        <v>0.60828025477707004</v>
      </c>
      <c r="AH94" s="134">
        <v>43164</v>
      </c>
      <c r="AI94" s="118">
        <v>72</v>
      </c>
      <c r="AJ94" s="135">
        <f>M94*60</f>
        <v>52.5</v>
      </c>
      <c r="AK94" s="121">
        <v>22</v>
      </c>
      <c r="AL94" s="121">
        <f>4*Q94</f>
        <v>42.96</v>
      </c>
      <c r="AM94" s="122">
        <v>-2.7</v>
      </c>
      <c r="AN94" s="123">
        <v>0.38</v>
      </c>
      <c r="AO94" s="133">
        <f>SUM(AJ94:AN94)</f>
        <v>115.14</v>
      </c>
      <c r="AP94" s="133">
        <f>(AO94/109.633)*100</f>
        <v>105.0231225999471</v>
      </c>
      <c r="AQ94" s="72"/>
    </row>
    <row r="95" spans="1:43" s="72" customFormat="1" x14ac:dyDescent="0.2">
      <c r="A95" s="7">
        <v>38</v>
      </c>
      <c r="B95" s="4" t="s">
        <v>103</v>
      </c>
      <c r="C95" s="8">
        <v>998519</v>
      </c>
      <c r="D95" s="4"/>
      <c r="E95" s="128" t="s">
        <v>161</v>
      </c>
      <c r="F95" s="7"/>
      <c r="G95" s="53" t="s">
        <v>67</v>
      </c>
      <c r="H95" s="52">
        <v>42792</v>
      </c>
      <c r="I95" s="4" t="s">
        <v>74</v>
      </c>
      <c r="J95" s="61">
        <v>106</v>
      </c>
      <c r="K95" s="10">
        <v>235</v>
      </c>
      <c r="L95" s="10">
        <f>K95-J95</f>
        <v>129</v>
      </c>
      <c r="M95" s="11">
        <f>L95/132</f>
        <v>0.97727272727272729</v>
      </c>
      <c r="N95" s="11">
        <f>(M95/0.84)*100</f>
        <v>116.34199134199135</v>
      </c>
      <c r="O95" s="11">
        <v>0.63</v>
      </c>
      <c r="P95" s="54">
        <v>16.829999999999998</v>
      </c>
      <c r="Q95" s="54">
        <v>10.55</v>
      </c>
      <c r="R95" s="54">
        <v>4.95</v>
      </c>
      <c r="S95" s="55">
        <v>23.9</v>
      </c>
      <c r="T95" s="55">
        <v>23</v>
      </c>
      <c r="U95" s="56">
        <v>60</v>
      </c>
      <c r="V95" s="57">
        <v>1.5</v>
      </c>
      <c r="W95" s="57">
        <v>1.7</v>
      </c>
      <c r="X95" s="57">
        <v>1</v>
      </c>
      <c r="Y95" s="58">
        <v>33</v>
      </c>
      <c r="Z95" s="54">
        <v>0.18</v>
      </c>
      <c r="AA95" s="54">
        <v>1.2</v>
      </c>
      <c r="AB95" s="60">
        <v>113.68600000000001</v>
      </c>
      <c r="AC95" s="59">
        <v>103.697</v>
      </c>
      <c r="AD95" s="16" t="s">
        <v>90</v>
      </c>
      <c r="AE95" s="7"/>
      <c r="AF95" s="8">
        <f>AH95-H95</f>
        <v>372</v>
      </c>
      <c r="AG95" s="11">
        <f>K95/AF95</f>
        <v>0.63172043010752688</v>
      </c>
      <c r="AH95" s="6">
        <v>43164</v>
      </c>
      <c r="AI95" s="7">
        <v>38</v>
      </c>
      <c r="AJ95" s="28">
        <f>M95*60</f>
        <v>58.63636363636364</v>
      </c>
      <c r="AK95" s="11">
        <f>4*R95</f>
        <v>19.8</v>
      </c>
      <c r="AL95" s="11">
        <f>4*Q95</f>
        <v>42.2</v>
      </c>
      <c r="AM95" s="57">
        <v>-5.7</v>
      </c>
      <c r="AN95" s="54">
        <v>-1.25</v>
      </c>
      <c r="AO95" s="60">
        <f>SUM(AJ95:AN95)</f>
        <v>113.68636363636364</v>
      </c>
      <c r="AP95" s="60">
        <f>(AO95/109.633)*100</f>
        <v>103.69721127430942</v>
      </c>
      <c r="AQ95" s="3"/>
    </row>
    <row r="96" spans="1:43" x14ac:dyDescent="0.2">
      <c r="A96" s="7">
        <v>48</v>
      </c>
      <c r="B96" s="4"/>
      <c r="C96" s="8" t="s">
        <v>115</v>
      </c>
      <c r="D96" s="4"/>
      <c r="E96" s="128" t="s">
        <v>165</v>
      </c>
      <c r="F96" s="7"/>
      <c r="G96" s="53" t="s">
        <v>67</v>
      </c>
      <c r="H96" s="52">
        <v>42825</v>
      </c>
      <c r="I96" s="53" t="s">
        <v>81</v>
      </c>
      <c r="J96" s="10">
        <v>113</v>
      </c>
      <c r="K96" s="10">
        <v>221</v>
      </c>
      <c r="L96" s="10">
        <f>K96-J96</f>
        <v>108</v>
      </c>
      <c r="M96" s="11">
        <f>L96/132</f>
        <v>0.81818181818181823</v>
      </c>
      <c r="N96" s="11">
        <f>(M96/0.84)*100</f>
        <v>97.402597402597408</v>
      </c>
      <c r="O96" s="11">
        <v>0.65</v>
      </c>
      <c r="P96" s="54">
        <v>17.600000000000001</v>
      </c>
      <c r="Q96" s="54">
        <v>10.210000000000001</v>
      </c>
      <c r="R96" s="54">
        <v>5.42</v>
      </c>
      <c r="S96" s="55">
        <v>22.1</v>
      </c>
      <c r="T96" s="55">
        <v>20.399999999999999</v>
      </c>
      <c r="U96" s="56">
        <v>62</v>
      </c>
      <c r="V96" s="57">
        <v>1.7</v>
      </c>
      <c r="W96" s="57">
        <v>1.3</v>
      </c>
      <c r="X96" s="57">
        <v>1.5</v>
      </c>
      <c r="Y96" s="58">
        <v>34</v>
      </c>
      <c r="Z96" s="54">
        <v>0.28999999999999998</v>
      </c>
      <c r="AA96" s="54">
        <v>1.53</v>
      </c>
      <c r="AB96" s="60">
        <v>113.31100000000001</v>
      </c>
      <c r="AC96" s="59">
        <v>102.64</v>
      </c>
      <c r="AD96" s="16" t="s">
        <v>116</v>
      </c>
      <c r="AE96" s="7"/>
      <c r="AF96" s="8">
        <f>AH96-H96</f>
        <v>339</v>
      </c>
      <c r="AG96" s="11">
        <f>K96/AF96</f>
        <v>0.65191740412979349</v>
      </c>
      <c r="AH96" s="6">
        <v>43164</v>
      </c>
      <c r="AI96" s="7">
        <v>48</v>
      </c>
      <c r="AJ96" s="28">
        <f>M96*60</f>
        <v>49.090909090909093</v>
      </c>
      <c r="AK96" s="11">
        <f>4*R96</f>
        <v>21.68</v>
      </c>
      <c r="AL96" s="11">
        <f>4*Q96</f>
        <v>40.840000000000003</v>
      </c>
      <c r="AM96" s="57">
        <v>-0.3</v>
      </c>
      <c r="AN96" s="54">
        <v>2</v>
      </c>
      <c r="AO96" s="60">
        <f>SUM(AJ96:AN96)</f>
        <v>113.31090909090911</v>
      </c>
      <c r="AP96" s="60">
        <f>(AO96/109.633)*100</f>
        <v>103.35474637281577</v>
      </c>
    </row>
    <row r="97" spans="1:42" x14ac:dyDescent="0.2">
      <c r="A97" s="7">
        <v>7</v>
      </c>
      <c r="B97" s="4" t="s">
        <v>104</v>
      </c>
      <c r="C97" s="8">
        <v>998474</v>
      </c>
      <c r="D97" s="4"/>
      <c r="E97" s="128" t="s">
        <v>154</v>
      </c>
      <c r="F97" s="7"/>
      <c r="G97" s="53" t="s">
        <v>67</v>
      </c>
      <c r="H97" s="52">
        <v>42853</v>
      </c>
      <c r="I97" s="53" t="s">
        <v>74</v>
      </c>
      <c r="J97" s="61">
        <v>126</v>
      </c>
      <c r="K97" s="10">
        <v>241</v>
      </c>
      <c r="L97" s="10">
        <f>K97-J97</f>
        <v>115</v>
      </c>
      <c r="M97" s="11">
        <f>L97/132</f>
        <v>0.87121212121212122</v>
      </c>
      <c r="N97" s="11">
        <f>(M97/0.84)*100</f>
        <v>103.71572871572872</v>
      </c>
      <c r="O97" s="7">
        <v>0.77</v>
      </c>
      <c r="P97" s="54">
        <v>20.45</v>
      </c>
      <c r="Q97" s="54">
        <v>10.49</v>
      </c>
      <c r="R97" s="54">
        <v>5.1100000000000003</v>
      </c>
      <c r="S97" s="63">
        <v>24.2</v>
      </c>
      <c r="T97" s="55">
        <v>18.399999999999999</v>
      </c>
      <c r="U97" s="56">
        <v>60</v>
      </c>
      <c r="V97" s="57">
        <v>1</v>
      </c>
      <c r="W97" s="57">
        <v>1.3</v>
      </c>
      <c r="X97" s="57">
        <v>1</v>
      </c>
      <c r="Y97" s="58">
        <v>41</v>
      </c>
      <c r="Z97" s="54">
        <v>0.32</v>
      </c>
      <c r="AA97" s="54">
        <v>1.38</v>
      </c>
      <c r="AB97" s="60">
        <v>113.173</v>
      </c>
      <c r="AC97" s="59">
        <v>103.229</v>
      </c>
      <c r="AD97" s="16" t="s">
        <v>105</v>
      </c>
      <c r="AE97" s="7"/>
      <c r="AF97" s="8">
        <f>AH97-H97</f>
        <v>311</v>
      </c>
      <c r="AG97" s="11">
        <f>K97/AF97</f>
        <v>0.77491961414791</v>
      </c>
      <c r="AH97" s="6">
        <v>43164</v>
      </c>
      <c r="AI97" s="7">
        <v>7</v>
      </c>
      <c r="AJ97" s="28">
        <f>M97*60</f>
        <v>52.272727272727273</v>
      </c>
      <c r="AK97" s="11">
        <f>4*R97</f>
        <v>20.440000000000001</v>
      </c>
      <c r="AL97" s="11">
        <f>4*Q97</f>
        <v>41.96</v>
      </c>
      <c r="AM97" s="57">
        <v>-6</v>
      </c>
      <c r="AN97" s="54">
        <v>4.5</v>
      </c>
      <c r="AO97" s="60">
        <f>SUM(AJ97:AN97)</f>
        <v>113.17272727272729</v>
      </c>
      <c r="AP97" s="60">
        <f>(AO97/109.633)*100</f>
        <v>103.22870602166073</v>
      </c>
    </row>
    <row r="98" spans="1:42" x14ac:dyDescent="0.2">
      <c r="A98" s="7">
        <v>20</v>
      </c>
      <c r="B98" s="4" t="s">
        <v>106</v>
      </c>
      <c r="C98" s="8">
        <v>998400</v>
      </c>
      <c r="D98" s="4"/>
      <c r="E98" s="128" t="s">
        <v>157</v>
      </c>
      <c r="F98" s="7"/>
      <c r="G98" s="53" t="s">
        <v>63</v>
      </c>
      <c r="H98" s="52">
        <v>42771</v>
      </c>
      <c r="I98" s="53" t="s">
        <v>68</v>
      </c>
      <c r="J98" s="61">
        <v>148.5</v>
      </c>
      <c r="K98" s="10">
        <v>262</v>
      </c>
      <c r="L98" s="10">
        <f>K98-J98</f>
        <v>113.5</v>
      </c>
      <c r="M98" s="11">
        <f>L98/132</f>
        <v>0.85984848484848486</v>
      </c>
      <c r="N98" s="11">
        <f>(M98/0.84)*100</f>
        <v>102.36291486291486</v>
      </c>
      <c r="O98" s="7">
        <v>0.67</v>
      </c>
      <c r="P98" s="54">
        <v>17.09</v>
      </c>
      <c r="Q98" s="54">
        <v>9.42</v>
      </c>
      <c r="R98" s="54">
        <v>5.1100000000000003</v>
      </c>
      <c r="S98" s="55">
        <v>22.6</v>
      </c>
      <c r="T98" s="55">
        <v>17.899999999999999</v>
      </c>
      <c r="U98" s="56">
        <v>62</v>
      </c>
      <c r="V98" s="57">
        <v>1</v>
      </c>
      <c r="W98" s="57">
        <v>1.2</v>
      </c>
      <c r="X98" s="57">
        <v>1</v>
      </c>
      <c r="Y98" s="58">
        <v>37</v>
      </c>
      <c r="Z98" s="54">
        <v>0.24</v>
      </c>
      <c r="AA98" s="54">
        <v>1.68</v>
      </c>
      <c r="AB98" s="60">
        <v>112.911</v>
      </c>
      <c r="AC98" s="59">
        <v>102.99</v>
      </c>
      <c r="AD98" s="29" t="s">
        <v>85</v>
      </c>
      <c r="AE98" s="7"/>
      <c r="AF98" s="8">
        <f>AH98-H98</f>
        <v>393</v>
      </c>
      <c r="AG98" s="11">
        <f>K98/AF98</f>
        <v>0.66666666666666663</v>
      </c>
      <c r="AH98" s="6">
        <v>43164</v>
      </c>
      <c r="AI98" s="7">
        <v>20</v>
      </c>
      <c r="AJ98" s="28">
        <f>M98*60</f>
        <v>51.590909090909093</v>
      </c>
      <c r="AK98" s="11">
        <f>4*R98</f>
        <v>20.440000000000001</v>
      </c>
      <c r="AL98" s="11">
        <f>4*Q98</f>
        <v>37.68</v>
      </c>
      <c r="AM98" s="57">
        <v>-1.8</v>
      </c>
      <c r="AN98" s="54">
        <v>5</v>
      </c>
      <c r="AO98" s="60">
        <f>SUM(AJ98:AN98)</f>
        <v>112.9109090909091</v>
      </c>
      <c r="AP98" s="60">
        <f>(AO98/109.633)*100</f>
        <v>102.98989272473536</v>
      </c>
    </row>
    <row r="99" spans="1:42" x14ac:dyDescent="0.2">
      <c r="A99" s="7">
        <v>67</v>
      </c>
      <c r="B99" s="4" t="s">
        <v>107</v>
      </c>
      <c r="C99" s="8">
        <v>998412</v>
      </c>
      <c r="D99" s="4"/>
      <c r="E99" s="128" t="s">
        <v>170</v>
      </c>
      <c r="F99" s="7"/>
      <c r="G99" s="65" t="s">
        <v>108</v>
      </c>
      <c r="H99" s="52">
        <v>42842</v>
      </c>
      <c r="I99" s="53" t="s">
        <v>109</v>
      </c>
      <c r="J99" s="57">
        <v>80.5</v>
      </c>
      <c r="K99" s="10">
        <v>193</v>
      </c>
      <c r="L99" s="10">
        <f>K99-J99</f>
        <v>112.5</v>
      </c>
      <c r="M99" s="11">
        <f>L99/132</f>
        <v>0.85227272727272729</v>
      </c>
      <c r="N99" s="11">
        <f>(M99/0.84)*100</f>
        <v>101.46103896103898</v>
      </c>
      <c r="O99" s="7">
        <v>0.6</v>
      </c>
      <c r="P99" s="54">
        <v>18.64</v>
      </c>
      <c r="Q99" s="54">
        <v>10.07</v>
      </c>
      <c r="R99" s="54">
        <v>5.37</v>
      </c>
      <c r="S99" s="55">
        <v>21.9</v>
      </c>
      <c r="T99" s="55">
        <v>23</v>
      </c>
      <c r="U99" s="56">
        <v>64</v>
      </c>
      <c r="V99" s="57">
        <v>1</v>
      </c>
      <c r="W99" s="57">
        <v>1.8</v>
      </c>
      <c r="X99" s="57">
        <v>1</v>
      </c>
      <c r="Y99" s="58">
        <v>32</v>
      </c>
      <c r="Z99" s="54">
        <v>0.25</v>
      </c>
      <c r="AA99" s="54">
        <v>1.61</v>
      </c>
      <c r="AB99" s="60">
        <v>111.946</v>
      </c>
      <c r="AC99" s="59">
        <v>102.11</v>
      </c>
      <c r="AD99" s="29" t="s">
        <v>82</v>
      </c>
      <c r="AE99" s="7"/>
      <c r="AF99" s="8">
        <f>AH99-H99</f>
        <v>322</v>
      </c>
      <c r="AG99" s="11">
        <f>K99/AF99</f>
        <v>0.59937888198757761</v>
      </c>
      <c r="AH99" s="6">
        <v>43164</v>
      </c>
      <c r="AI99" s="7">
        <v>67</v>
      </c>
      <c r="AJ99" s="28">
        <f>M99*60</f>
        <v>51.13636363636364</v>
      </c>
      <c r="AK99" s="11">
        <f>4*R99</f>
        <v>21.48</v>
      </c>
      <c r="AL99" s="11">
        <f>4*Q99</f>
        <v>40.28</v>
      </c>
      <c r="AM99" s="57">
        <v>0.3</v>
      </c>
      <c r="AN99" s="54">
        <v>-1.25</v>
      </c>
      <c r="AO99" s="60">
        <f>SUM(AJ99:AN99)</f>
        <v>111.94636363636364</v>
      </c>
      <c r="AP99" s="60">
        <f>(AO99/109.633)*100</f>
        <v>102.11009790515962</v>
      </c>
    </row>
    <row r="100" spans="1:42" x14ac:dyDescent="0.2">
      <c r="A100" s="7">
        <v>37</v>
      </c>
      <c r="B100" s="4" t="s">
        <v>119</v>
      </c>
      <c r="C100" s="8">
        <v>998424</v>
      </c>
      <c r="D100" s="4"/>
      <c r="E100" s="128" t="s">
        <v>160</v>
      </c>
      <c r="F100" s="7"/>
      <c r="G100" s="53" t="s">
        <v>67</v>
      </c>
      <c r="H100" s="52">
        <v>42758</v>
      </c>
      <c r="I100" s="4" t="s">
        <v>81</v>
      </c>
      <c r="J100" s="61">
        <v>140.5</v>
      </c>
      <c r="K100" s="10">
        <v>257</v>
      </c>
      <c r="L100" s="10">
        <f>K100-J100</f>
        <v>116.5</v>
      </c>
      <c r="M100" s="11">
        <f>L100/132</f>
        <v>0.88257575757575757</v>
      </c>
      <c r="N100" s="11">
        <f>(M100/0.84)*100</f>
        <v>105.06854256854257</v>
      </c>
      <c r="O100" s="7">
        <v>0.63</v>
      </c>
      <c r="P100" s="54">
        <v>18.899999999999999</v>
      </c>
      <c r="Q100" s="54">
        <v>10.08</v>
      </c>
      <c r="R100" s="54">
        <v>5.29</v>
      </c>
      <c r="S100" s="55">
        <v>26.2</v>
      </c>
      <c r="T100" s="55">
        <v>19.7</v>
      </c>
      <c r="U100" s="56">
        <v>58</v>
      </c>
      <c r="V100" s="57">
        <v>1</v>
      </c>
      <c r="W100" s="57">
        <v>1.5</v>
      </c>
      <c r="X100" s="57">
        <v>2</v>
      </c>
      <c r="Y100" s="58">
        <v>36</v>
      </c>
      <c r="Z100" s="54">
        <v>0.33</v>
      </c>
      <c r="AA100" s="54">
        <v>1.56</v>
      </c>
      <c r="AB100" s="60">
        <v>111.315</v>
      </c>
      <c r="AC100" s="59">
        <v>101.53400000000001</v>
      </c>
      <c r="AD100" s="16" t="s">
        <v>96</v>
      </c>
      <c r="AE100" s="7"/>
      <c r="AF100" s="8">
        <f>AH100-H100</f>
        <v>406</v>
      </c>
      <c r="AG100" s="11">
        <f>K100/AF100</f>
        <v>0.63300492610837433</v>
      </c>
      <c r="AH100" s="6">
        <v>43164</v>
      </c>
      <c r="AI100" s="7">
        <v>37</v>
      </c>
      <c r="AJ100" s="28">
        <f>M100*60</f>
        <v>52.954545454545453</v>
      </c>
      <c r="AK100" s="11">
        <f>4*R100</f>
        <v>21.16</v>
      </c>
      <c r="AL100" s="11">
        <f>4*Q100</f>
        <v>40.32</v>
      </c>
      <c r="AM100" s="57">
        <v>-6</v>
      </c>
      <c r="AN100" s="54">
        <v>2.88</v>
      </c>
      <c r="AO100" s="60">
        <f>SUM(AJ100:AN100)</f>
        <v>111.31454545454545</v>
      </c>
      <c r="AP100" s="60">
        <f>(AO100/109.633)*100</f>
        <v>101.53379498375988</v>
      </c>
    </row>
    <row r="101" spans="1:42" x14ac:dyDescent="0.2">
      <c r="A101" s="7">
        <v>18</v>
      </c>
      <c r="B101" s="4" t="s">
        <v>110</v>
      </c>
      <c r="C101" s="8">
        <v>998402</v>
      </c>
      <c r="D101" s="4"/>
      <c r="E101" s="128" t="s">
        <v>157</v>
      </c>
      <c r="F101" s="7"/>
      <c r="G101" s="53" t="s">
        <v>67</v>
      </c>
      <c r="H101" s="52">
        <v>42776</v>
      </c>
      <c r="I101" s="53" t="s">
        <v>74</v>
      </c>
      <c r="J101" s="61">
        <v>166.5</v>
      </c>
      <c r="K101" s="10">
        <v>269</v>
      </c>
      <c r="L101" s="10">
        <f>K101-J101</f>
        <v>102.5</v>
      </c>
      <c r="M101" s="11">
        <f>L101/132</f>
        <v>0.77651515151515149</v>
      </c>
      <c r="N101" s="11">
        <f>(M101/0.84)*100</f>
        <v>92.442279942279953</v>
      </c>
      <c r="O101" s="7">
        <v>0.69</v>
      </c>
      <c r="P101" s="54">
        <v>18.12</v>
      </c>
      <c r="Q101" s="54">
        <v>9.49</v>
      </c>
      <c r="R101" s="54">
        <v>5.21</v>
      </c>
      <c r="S101" s="55">
        <v>21.7</v>
      </c>
      <c r="T101" s="55">
        <v>17.899999999999999</v>
      </c>
      <c r="U101" s="56">
        <v>64</v>
      </c>
      <c r="V101" s="57">
        <v>1</v>
      </c>
      <c r="W101" s="57">
        <v>1.2</v>
      </c>
      <c r="X101" s="57">
        <v>1</v>
      </c>
      <c r="Y101" s="58">
        <v>35.5</v>
      </c>
      <c r="Z101" s="54">
        <v>0.46</v>
      </c>
      <c r="AA101" s="54">
        <v>2.0099999999999998</v>
      </c>
      <c r="AB101" s="60">
        <v>111.291</v>
      </c>
      <c r="AC101" s="59">
        <v>101.512</v>
      </c>
      <c r="AD101" s="29" t="s">
        <v>85</v>
      </c>
      <c r="AE101" s="7"/>
      <c r="AF101" s="8">
        <f>AH101-H101</f>
        <v>388</v>
      </c>
      <c r="AG101" s="11">
        <f>K101/AF101</f>
        <v>0.69329896907216493</v>
      </c>
      <c r="AH101" s="6">
        <v>43164</v>
      </c>
      <c r="AI101" s="7">
        <v>18</v>
      </c>
      <c r="AJ101" s="28">
        <f>M101*60</f>
        <v>46.590909090909086</v>
      </c>
      <c r="AK101" s="11">
        <f>4*R101</f>
        <v>20.84</v>
      </c>
      <c r="AL101" s="11">
        <f>4*Q101</f>
        <v>37.96</v>
      </c>
      <c r="AM101" s="57">
        <v>0.9</v>
      </c>
      <c r="AN101" s="54">
        <v>5</v>
      </c>
      <c r="AO101" s="60">
        <f>SUM(AJ101:AN101)</f>
        <v>111.29090909090908</v>
      </c>
      <c r="AP101" s="60">
        <f>(AO101/109.633)*100</f>
        <v>101.51223545000964</v>
      </c>
    </row>
    <row r="102" spans="1:42" x14ac:dyDescent="0.2">
      <c r="A102" s="7">
        <v>33</v>
      </c>
      <c r="B102" s="4" t="s">
        <v>111</v>
      </c>
      <c r="C102" s="8">
        <v>998420</v>
      </c>
      <c r="D102" s="4"/>
      <c r="E102" s="128" t="s">
        <v>160</v>
      </c>
      <c r="F102" s="7"/>
      <c r="G102" s="53" t="s">
        <v>67</v>
      </c>
      <c r="H102" s="52">
        <v>42773</v>
      </c>
      <c r="I102" s="53" t="s">
        <v>74</v>
      </c>
      <c r="J102" s="61">
        <v>160</v>
      </c>
      <c r="K102" s="10">
        <v>272</v>
      </c>
      <c r="L102" s="10">
        <f>K102-J102</f>
        <v>112</v>
      </c>
      <c r="M102" s="11">
        <f>L102/132</f>
        <v>0.84848484848484851</v>
      </c>
      <c r="N102" s="11">
        <f>(M102/0.84)*100</f>
        <v>101.01010101010101</v>
      </c>
      <c r="O102" s="11">
        <v>0.7</v>
      </c>
      <c r="P102" s="54">
        <v>20.71</v>
      </c>
      <c r="Q102" s="54">
        <v>11.02</v>
      </c>
      <c r="R102" s="54">
        <v>5.1100000000000003</v>
      </c>
      <c r="S102" s="55">
        <v>23.9</v>
      </c>
      <c r="T102" s="55">
        <v>21</v>
      </c>
      <c r="U102" s="56">
        <v>60</v>
      </c>
      <c r="V102" s="57">
        <v>1.1000000000000001</v>
      </c>
      <c r="W102" s="57">
        <v>1.6</v>
      </c>
      <c r="X102" s="57">
        <v>1</v>
      </c>
      <c r="Y102" s="58">
        <v>32</v>
      </c>
      <c r="Z102" s="54">
        <v>0.36</v>
      </c>
      <c r="AA102" s="54">
        <v>1.6</v>
      </c>
      <c r="AB102" s="60">
        <v>110.979</v>
      </c>
      <c r="AC102" s="59">
        <v>101.22799999999999</v>
      </c>
      <c r="AD102" s="16" t="s">
        <v>96</v>
      </c>
      <c r="AE102" s="7"/>
      <c r="AF102" s="8">
        <f>AH102-H102</f>
        <v>391</v>
      </c>
      <c r="AG102" s="11">
        <f>K102/AF102</f>
        <v>0.69565217391304346</v>
      </c>
      <c r="AH102" s="6">
        <v>43164</v>
      </c>
      <c r="AI102" s="7">
        <v>33</v>
      </c>
      <c r="AJ102" s="28">
        <f>M102*60</f>
        <v>50.909090909090914</v>
      </c>
      <c r="AK102" s="11">
        <f>4*R102</f>
        <v>20.440000000000001</v>
      </c>
      <c r="AL102" s="11">
        <f>4*Q102</f>
        <v>44.08</v>
      </c>
      <c r="AM102" s="57">
        <v>-5.7</v>
      </c>
      <c r="AN102" s="54">
        <v>1.25</v>
      </c>
      <c r="AO102" s="60">
        <f>SUM(AJ102:AN102)</f>
        <v>110.97909090909091</v>
      </c>
      <c r="AP102" s="60">
        <f>(AO102/109.633)*100</f>
        <v>101.22781544707426</v>
      </c>
    </row>
    <row r="103" spans="1:42" x14ac:dyDescent="0.2">
      <c r="A103" s="7">
        <v>55</v>
      </c>
      <c r="B103" s="4" t="s">
        <v>112</v>
      </c>
      <c r="C103" s="8"/>
      <c r="D103" s="4"/>
      <c r="E103" s="128"/>
      <c r="F103" s="7" t="s">
        <v>62</v>
      </c>
      <c r="G103" s="53" t="s">
        <v>67</v>
      </c>
      <c r="H103" s="52">
        <v>42826</v>
      </c>
      <c r="I103" s="53" t="s">
        <v>81</v>
      </c>
      <c r="J103" s="57">
        <v>121</v>
      </c>
      <c r="K103" s="10">
        <v>232</v>
      </c>
      <c r="L103" s="10">
        <f>K103-J103</f>
        <v>111</v>
      </c>
      <c r="M103" s="11">
        <f>L103/132</f>
        <v>0.84090909090909094</v>
      </c>
      <c r="N103" s="11">
        <f>(M103/0.84)*100</f>
        <v>100.10822510822513</v>
      </c>
      <c r="O103" s="7">
        <v>0.69</v>
      </c>
      <c r="P103" s="54">
        <v>21.74</v>
      </c>
      <c r="Q103" s="54">
        <v>11.32</v>
      </c>
      <c r="R103" s="54">
        <v>5.16</v>
      </c>
      <c r="S103" s="55">
        <v>23.7</v>
      </c>
      <c r="T103" s="55">
        <v>22.4</v>
      </c>
      <c r="U103" s="56">
        <v>60</v>
      </c>
      <c r="V103" s="57">
        <v>1</v>
      </c>
      <c r="W103" s="57">
        <v>1.3</v>
      </c>
      <c r="X103" s="57">
        <v>1</v>
      </c>
      <c r="Y103" s="58">
        <v>34</v>
      </c>
      <c r="Z103" s="54">
        <v>0.22</v>
      </c>
      <c r="AA103" s="54">
        <v>1.37</v>
      </c>
      <c r="AB103" s="60">
        <v>110.77500000000001</v>
      </c>
      <c r="AC103" s="59">
        <v>101.041</v>
      </c>
      <c r="AD103" s="29" t="s">
        <v>86</v>
      </c>
      <c r="AE103" s="7"/>
      <c r="AF103" s="8">
        <f>AH103-H103</f>
        <v>338</v>
      </c>
      <c r="AG103" s="11">
        <f>K103/AF103</f>
        <v>0.68639053254437865</v>
      </c>
      <c r="AH103" s="6">
        <v>43164</v>
      </c>
      <c r="AI103" s="7">
        <v>55</v>
      </c>
      <c r="AJ103" s="28">
        <f>M103*60</f>
        <v>50.454545454545453</v>
      </c>
      <c r="AK103" s="11">
        <f>4*R103</f>
        <v>20.64</v>
      </c>
      <c r="AL103" s="11">
        <f>4*Q103</f>
        <v>45.28</v>
      </c>
      <c r="AM103" s="57">
        <v>-5.0999999999999996</v>
      </c>
      <c r="AN103" s="54">
        <v>-0.5</v>
      </c>
      <c r="AO103" s="60">
        <f>SUM(AJ103:AN103)</f>
        <v>110.77454545454546</v>
      </c>
      <c r="AP103" s="60">
        <f>(AO103/109.633)*100</f>
        <v>101.04124255885132</v>
      </c>
    </row>
    <row r="104" spans="1:42" x14ac:dyDescent="0.2">
      <c r="A104" s="7">
        <v>44</v>
      </c>
      <c r="B104" s="4" t="s">
        <v>113</v>
      </c>
      <c r="C104" s="8">
        <v>998418</v>
      </c>
      <c r="D104" s="4"/>
      <c r="E104" s="128" t="s">
        <v>164</v>
      </c>
      <c r="F104" s="7"/>
      <c r="G104" s="53" t="s">
        <v>67</v>
      </c>
      <c r="H104" s="52">
        <v>42849</v>
      </c>
      <c r="I104" s="53" t="s">
        <v>74</v>
      </c>
      <c r="J104" s="10">
        <v>96</v>
      </c>
      <c r="K104" s="10">
        <v>207</v>
      </c>
      <c r="L104" s="10">
        <f>K104-J104</f>
        <v>111</v>
      </c>
      <c r="M104" s="11">
        <f>L104/132</f>
        <v>0.84090909090909094</v>
      </c>
      <c r="N104" s="11">
        <f>(M104/0.84)*100</f>
        <v>100.10822510822513</v>
      </c>
      <c r="O104" s="7">
        <v>0.66</v>
      </c>
      <c r="P104" s="54">
        <v>15.27</v>
      </c>
      <c r="Q104" s="54">
        <v>9.1</v>
      </c>
      <c r="R104" s="54">
        <v>5.37</v>
      </c>
      <c r="S104" s="55">
        <v>21</v>
      </c>
      <c r="T104" s="55">
        <v>22.6</v>
      </c>
      <c r="U104" s="56">
        <v>64</v>
      </c>
      <c r="V104" s="57">
        <v>1.2</v>
      </c>
      <c r="W104" s="57">
        <v>1.3</v>
      </c>
      <c r="X104" s="57">
        <v>1</v>
      </c>
      <c r="Y104" s="58">
        <v>31.5</v>
      </c>
      <c r="Z104" s="54">
        <v>0.25</v>
      </c>
      <c r="AA104" s="54">
        <v>1.71</v>
      </c>
      <c r="AB104" s="60">
        <v>110.58499999999999</v>
      </c>
      <c r="AC104" s="59">
        <v>100.86799999999999</v>
      </c>
      <c r="AD104" s="16" t="s">
        <v>99</v>
      </c>
      <c r="AE104" s="7"/>
      <c r="AF104" s="8">
        <f>AH104-H104</f>
        <v>315</v>
      </c>
      <c r="AG104" s="11">
        <f>K104/AF104</f>
        <v>0.65714285714285714</v>
      </c>
      <c r="AH104" s="6">
        <v>43164</v>
      </c>
      <c r="AI104" s="7">
        <v>44</v>
      </c>
      <c r="AJ104" s="28">
        <f>M104*60</f>
        <v>50.454545454545453</v>
      </c>
      <c r="AK104" s="11">
        <f>4*R104</f>
        <v>21.48</v>
      </c>
      <c r="AL104" s="11">
        <f>4*Q104</f>
        <v>36.4</v>
      </c>
      <c r="AM104" s="57">
        <v>3</v>
      </c>
      <c r="AN104" s="54">
        <v>-0.75</v>
      </c>
      <c r="AO104" s="60">
        <f>SUM(AJ104:AN104)</f>
        <v>110.58454545454546</v>
      </c>
      <c r="AP104" s="60">
        <f>(AO104/109.633)*100</f>
        <v>100.86793707601312</v>
      </c>
    </row>
    <row r="105" spans="1:42" x14ac:dyDescent="0.2">
      <c r="A105" s="7">
        <v>8</v>
      </c>
      <c r="B105" s="4" t="s">
        <v>114</v>
      </c>
      <c r="C105" s="8">
        <v>998475</v>
      </c>
      <c r="D105" s="4"/>
      <c r="E105" s="128" t="s">
        <v>149</v>
      </c>
      <c r="F105" s="7"/>
      <c r="G105" s="53" t="s">
        <v>67</v>
      </c>
      <c r="H105" s="52">
        <v>42838</v>
      </c>
      <c r="I105" s="53" t="s">
        <v>81</v>
      </c>
      <c r="J105" s="61">
        <v>132.5</v>
      </c>
      <c r="K105" s="66">
        <v>246</v>
      </c>
      <c r="L105" s="10">
        <f>K105-J105</f>
        <v>113.5</v>
      </c>
      <c r="M105" s="11">
        <f>L105/132</f>
        <v>0.85984848484848486</v>
      </c>
      <c r="N105" s="11">
        <f>(M105/0.84)*100</f>
        <v>102.36291486291486</v>
      </c>
      <c r="O105" s="7">
        <v>0.75</v>
      </c>
      <c r="P105" s="54">
        <v>21.74</v>
      </c>
      <c r="Q105" s="54">
        <v>10.26</v>
      </c>
      <c r="R105" s="54">
        <v>4.93</v>
      </c>
      <c r="S105" s="55">
        <v>23.5</v>
      </c>
      <c r="T105" s="55">
        <v>20.100000000000001</v>
      </c>
      <c r="U105" s="56">
        <v>60</v>
      </c>
      <c r="V105" s="57">
        <v>1</v>
      </c>
      <c r="W105" s="57">
        <v>1.2</v>
      </c>
      <c r="X105" s="57">
        <v>1</v>
      </c>
      <c r="Y105" s="58">
        <v>32</v>
      </c>
      <c r="Z105" s="54">
        <v>0.23</v>
      </c>
      <c r="AA105" s="54">
        <v>1.56</v>
      </c>
      <c r="AB105" s="60">
        <v>110.23099999999999</v>
      </c>
      <c r="AC105" s="59">
        <v>100.545</v>
      </c>
      <c r="AD105" s="16" t="s">
        <v>105</v>
      </c>
      <c r="AE105" s="7"/>
      <c r="AF105" s="8">
        <f>AH105-H105</f>
        <v>326</v>
      </c>
      <c r="AG105" s="11">
        <f>K105/AF105</f>
        <v>0.754601226993865</v>
      </c>
      <c r="AH105" s="6">
        <v>43164</v>
      </c>
      <c r="AI105" s="7">
        <v>8</v>
      </c>
      <c r="AJ105" s="28">
        <f>M105*60</f>
        <v>51.590909090909093</v>
      </c>
      <c r="AK105" s="11">
        <f>4*R105</f>
        <v>19.72</v>
      </c>
      <c r="AL105" s="11">
        <f>4*Q105</f>
        <v>41.04</v>
      </c>
      <c r="AM105" s="57">
        <v>-4.5</v>
      </c>
      <c r="AN105" s="54">
        <v>2.38</v>
      </c>
      <c r="AO105" s="60">
        <f>SUM(AJ105:AN105)</f>
        <v>110.23090909090908</v>
      </c>
      <c r="AP105" s="60">
        <f>(AO105/109.633)*100</f>
        <v>100.54537328259656</v>
      </c>
    </row>
    <row r="106" spans="1:42" x14ac:dyDescent="0.2">
      <c r="A106" s="7">
        <v>43</v>
      </c>
      <c r="B106" s="4" t="s">
        <v>117</v>
      </c>
      <c r="C106" s="8">
        <v>998521</v>
      </c>
      <c r="D106" s="4"/>
      <c r="E106" s="128" t="s">
        <v>163</v>
      </c>
      <c r="F106" s="7"/>
      <c r="G106" s="53" t="s">
        <v>67</v>
      </c>
      <c r="H106" s="52">
        <v>42798</v>
      </c>
      <c r="I106" s="53" t="s">
        <v>74</v>
      </c>
      <c r="J106" s="61">
        <v>97.5</v>
      </c>
      <c r="K106" s="10">
        <v>220</v>
      </c>
      <c r="L106" s="10">
        <f>K106-J106</f>
        <v>122.5</v>
      </c>
      <c r="M106" s="11">
        <f>L106/132</f>
        <v>0.92803030303030298</v>
      </c>
      <c r="N106" s="11">
        <f>(M106/0.84)*100</f>
        <v>110.47979797979799</v>
      </c>
      <c r="O106" s="7">
        <v>0.6</v>
      </c>
      <c r="P106" s="54">
        <v>16.05</v>
      </c>
      <c r="Q106" s="67">
        <v>8.75</v>
      </c>
      <c r="R106" s="54">
        <v>5.21</v>
      </c>
      <c r="S106" s="55">
        <v>22.8</v>
      </c>
      <c r="T106" s="55">
        <v>21.9</v>
      </c>
      <c r="U106" s="56">
        <v>62</v>
      </c>
      <c r="V106" s="57">
        <v>2.1</v>
      </c>
      <c r="W106" s="57">
        <v>1.5</v>
      </c>
      <c r="X106" s="57">
        <v>1</v>
      </c>
      <c r="Y106" s="58">
        <v>36.5</v>
      </c>
      <c r="Z106" s="54">
        <v>0.22</v>
      </c>
      <c r="AA106" s="54">
        <v>1.47</v>
      </c>
      <c r="AB106" s="60">
        <v>109.252</v>
      </c>
      <c r="AC106" s="59">
        <v>99.652000000000001</v>
      </c>
      <c r="AD106" s="16" t="s">
        <v>90</v>
      </c>
      <c r="AE106" s="7"/>
      <c r="AF106" s="8">
        <f>AH106-H106</f>
        <v>366</v>
      </c>
      <c r="AG106" s="11">
        <f>K106/AF106</f>
        <v>0.60109289617486339</v>
      </c>
      <c r="AH106" s="6">
        <v>43164</v>
      </c>
      <c r="AI106" s="7">
        <v>43</v>
      </c>
      <c r="AJ106" s="28">
        <f>M106*60</f>
        <v>55.68181818181818</v>
      </c>
      <c r="AK106" s="11">
        <f>4*R106</f>
        <v>20.84</v>
      </c>
      <c r="AL106" s="11">
        <f>4*Q106</f>
        <v>35</v>
      </c>
      <c r="AM106" s="57">
        <v>-2.4</v>
      </c>
      <c r="AN106" s="54">
        <v>0.13</v>
      </c>
      <c r="AO106" s="60">
        <f>SUM(AJ106:AN106)</f>
        <v>109.25181818181817</v>
      </c>
      <c r="AP106" s="60">
        <f>(AO106/109.633)*100</f>
        <v>99.652311057636084</v>
      </c>
    </row>
    <row r="107" spans="1:42" x14ac:dyDescent="0.2">
      <c r="A107" s="7">
        <v>65</v>
      </c>
      <c r="B107" s="4" t="s">
        <v>122</v>
      </c>
      <c r="C107" s="8">
        <v>998543</v>
      </c>
      <c r="D107" s="4"/>
      <c r="E107" s="128" t="s">
        <v>167</v>
      </c>
      <c r="F107" s="7"/>
      <c r="G107" s="53" t="s">
        <v>67</v>
      </c>
      <c r="H107" s="52">
        <v>42796</v>
      </c>
      <c r="I107" s="53" t="s">
        <v>68</v>
      </c>
      <c r="J107" s="57">
        <v>142.5</v>
      </c>
      <c r="K107" s="10">
        <v>248</v>
      </c>
      <c r="L107" s="10">
        <f>K107-J107</f>
        <v>105.5</v>
      </c>
      <c r="M107" s="11">
        <f>L107/132</f>
        <v>0.7992424242424242</v>
      </c>
      <c r="N107" s="11">
        <f>(M107/0.84)*100</f>
        <v>95.147907647907644</v>
      </c>
      <c r="O107" s="7">
        <v>0.67</v>
      </c>
      <c r="P107" s="54">
        <v>20.84</v>
      </c>
      <c r="Q107" s="54">
        <v>10.87</v>
      </c>
      <c r="R107" s="54">
        <v>4.95</v>
      </c>
      <c r="S107" s="63">
        <v>25.4</v>
      </c>
      <c r="T107" s="55">
        <v>18.8</v>
      </c>
      <c r="U107" s="56">
        <v>58</v>
      </c>
      <c r="V107" s="57">
        <v>1.2</v>
      </c>
      <c r="W107" s="57">
        <v>1.3</v>
      </c>
      <c r="X107" s="57">
        <v>1</v>
      </c>
      <c r="Y107" s="58">
        <v>32.5</v>
      </c>
      <c r="Z107" s="54">
        <v>0.35</v>
      </c>
      <c r="AA107" s="54">
        <v>1.59</v>
      </c>
      <c r="AB107" s="60">
        <v>109.235</v>
      </c>
      <c r="AC107" s="59">
        <v>99.637</v>
      </c>
      <c r="AD107" s="29" t="s">
        <v>69</v>
      </c>
      <c r="AE107" s="7"/>
      <c r="AF107" s="8">
        <f>AH107-H107</f>
        <v>368</v>
      </c>
      <c r="AG107" s="11">
        <f>K107/AF107</f>
        <v>0.67391304347826086</v>
      </c>
      <c r="AH107" s="6">
        <v>43164</v>
      </c>
      <c r="AI107" s="7">
        <v>65</v>
      </c>
      <c r="AJ107" s="28">
        <f>M107*60</f>
        <v>47.954545454545453</v>
      </c>
      <c r="AK107" s="11">
        <f>4*R107</f>
        <v>19.8</v>
      </c>
      <c r="AL107" s="11">
        <f>4*Q107</f>
        <v>43.48</v>
      </c>
      <c r="AM107" s="57">
        <v>-6</v>
      </c>
      <c r="AN107" s="54">
        <v>4</v>
      </c>
      <c r="AO107" s="60">
        <f>SUM(AJ107:AN107)</f>
        <v>109.23454545454544</v>
      </c>
      <c r="AP107" s="60">
        <f>(AO107/109.633)*100</f>
        <v>99.636556013741711</v>
      </c>
    </row>
    <row r="108" spans="1:42" x14ac:dyDescent="0.2">
      <c r="A108" s="7">
        <v>57</v>
      </c>
      <c r="B108" s="4" t="s">
        <v>121</v>
      </c>
      <c r="C108" s="8"/>
      <c r="D108" s="4"/>
      <c r="E108" s="128"/>
      <c r="F108" s="7" t="s">
        <v>62</v>
      </c>
      <c r="G108" s="53" t="s">
        <v>63</v>
      </c>
      <c r="H108" s="52">
        <v>42820</v>
      </c>
      <c r="I108" s="53" t="s">
        <v>74</v>
      </c>
      <c r="J108" s="57">
        <v>98.5</v>
      </c>
      <c r="K108" s="10">
        <v>219</v>
      </c>
      <c r="L108" s="10">
        <f>K108-J108</f>
        <v>120.5</v>
      </c>
      <c r="M108" s="11">
        <f>L108/132</f>
        <v>0.91287878787878785</v>
      </c>
      <c r="N108" s="11">
        <f>(M108/0.84)*100</f>
        <v>108.67604617604619</v>
      </c>
      <c r="O108" s="7">
        <v>0.64</v>
      </c>
      <c r="P108" s="54">
        <v>19.93</v>
      </c>
      <c r="Q108" s="54">
        <v>10.65</v>
      </c>
      <c r="R108" s="54">
        <v>5.08</v>
      </c>
      <c r="S108" s="63">
        <v>24.5</v>
      </c>
      <c r="T108" s="55">
        <v>24.3</v>
      </c>
      <c r="U108" s="56">
        <v>60</v>
      </c>
      <c r="V108" s="62">
        <v>2.8</v>
      </c>
      <c r="W108" s="57">
        <v>2.5</v>
      </c>
      <c r="X108" s="57">
        <v>1</v>
      </c>
      <c r="Y108" s="58">
        <v>36</v>
      </c>
      <c r="Z108" s="54">
        <v>0.21</v>
      </c>
      <c r="AA108" s="54">
        <v>1.36</v>
      </c>
      <c r="AB108" s="60">
        <v>108.813</v>
      </c>
      <c r="AC108" s="59">
        <v>99.251999999999995</v>
      </c>
      <c r="AD108" s="29" t="s">
        <v>86</v>
      </c>
      <c r="AE108" s="7"/>
      <c r="AF108" s="8">
        <f>AH108-H108</f>
        <v>344</v>
      </c>
      <c r="AG108" s="11">
        <f>K108/AF108</f>
        <v>0.63662790697674421</v>
      </c>
      <c r="AH108" s="6">
        <v>43164</v>
      </c>
      <c r="AI108" s="7">
        <v>57</v>
      </c>
      <c r="AJ108" s="28">
        <f>M108*60</f>
        <v>54.772727272727273</v>
      </c>
      <c r="AK108" s="11">
        <f>4*R108</f>
        <v>20.32</v>
      </c>
      <c r="AL108" s="11">
        <f>4*Q108</f>
        <v>42.6</v>
      </c>
      <c r="AM108" s="57">
        <v>-6</v>
      </c>
      <c r="AN108" s="54">
        <v>-2.88</v>
      </c>
      <c r="AO108" s="60">
        <f>SUM(AJ108:AN108)</f>
        <v>108.81272727272727</v>
      </c>
      <c r="AP108" s="60">
        <f>(AO108/109.633)*100</f>
        <v>99.251801257584191</v>
      </c>
    </row>
    <row r="109" spans="1:42" x14ac:dyDescent="0.2">
      <c r="A109" s="7">
        <v>58</v>
      </c>
      <c r="B109" s="4" t="s">
        <v>123</v>
      </c>
      <c r="C109" s="8"/>
      <c r="D109" s="4"/>
      <c r="E109" s="128"/>
      <c r="F109" s="7" t="s">
        <v>62</v>
      </c>
      <c r="G109" s="53" t="s">
        <v>63</v>
      </c>
      <c r="H109" s="52">
        <v>42826</v>
      </c>
      <c r="I109" s="53" t="s">
        <v>74</v>
      </c>
      <c r="J109" s="57">
        <v>129</v>
      </c>
      <c r="K109" s="10">
        <v>243</v>
      </c>
      <c r="L109" s="10">
        <f>K109-J109</f>
        <v>114</v>
      </c>
      <c r="M109" s="11">
        <f>L109/132</f>
        <v>0.86363636363636365</v>
      </c>
      <c r="N109" s="11">
        <f>(M109/0.84)*100</f>
        <v>102.81385281385282</v>
      </c>
      <c r="O109" s="7">
        <v>0.72</v>
      </c>
      <c r="P109" s="54">
        <v>19.93</v>
      </c>
      <c r="Q109" s="54">
        <v>10.210000000000001</v>
      </c>
      <c r="R109" s="54">
        <v>5.19</v>
      </c>
      <c r="S109" s="63">
        <v>27.3</v>
      </c>
      <c r="T109" s="55">
        <v>21.2</v>
      </c>
      <c r="U109" s="56">
        <v>56</v>
      </c>
      <c r="V109" s="57">
        <v>1.1000000000000001</v>
      </c>
      <c r="W109" s="57">
        <v>1.4</v>
      </c>
      <c r="X109" s="57">
        <v>1</v>
      </c>
      <c r="Y109" s="58">
        <v>30</v>
      </c>
      <c r="Z109" s="54">
        <v>0.28999999999999998</v>
      </c>
      <c r="AA109" s="54">
        <v>1.73</v>
      </c>
      <c r="AB109" s="60">
        <v>108.41800000000001</v>
      </c>
      <c r="AC109" s="59">
        <v>98.891999999999996</v>
      </c>
      <c r="AD109" s="29" t="s">
        <v>86</v>
      </c>
      <c r="AE109" s="7"/>
      <c r="AF109" s="8">
        <f>AH109-H109</f>
        <v>338</v>
      </c>
      <c r="AG109" s="11">
        <f>K109/AF109</f>
        <v>0.71893491124260356</v>
      </c>
      <c r="AH109" s="6">
        <v>43164</v>
      </c>
      <c r="AI109" s="7">
        <v>58</v>
      </c>
      <c r="AJ109" s="28">
        <f>M109*60</f>
        <v>51.81818181818182</v>
      </c>
      <c r="AK109" s="11">
        <f>4*R109</f>
        <v>20.76</v>
      </c>
      <c r="AL109" s="11">
        <f>4*Q109</f>
        <v>40.840000000000003</v>
      </c>
      <c r="AM109" s="57">
        <v>-6</v>
      </c>
      <c r="AN109" s="54">
        <v>1</v>
      </c>
      <c r="AO109" s="60">
        <f>SUM(AJ109:AN109)</f>
        <v>108.41818181818182</v>
      </c>
      <c r="AP109" s="60">
        <f>(AO109/109.633)*100</f>
        <v>98.891922886523062</v>
      </c>
    </row>
    <row r="110" spans="1:42" x14ac:dyDescent="0.2">
      <c r="A110" s="7">
        <v>3</v>
      </c>
      <c r="B110" s="4" t="s">
        <v>118</v>
      </c>
      <c r="C110" s="8">
        <v>998501</v>
      </c>
      <c r="D110" s="4"/>
      <c r="E110" s="128" t="s">
        <v>151</v>
      </c>
      <c r="F110" s="7"/>
      <c r="G110" s="53" t="s">
        <v>67</v>
      </c>
      <c r="H110" s="52">
        <v>42870</v>
      </c>
      <c r="I110" s="53" t="s">
        <v>74</v>
      </c>
      <c r="J110" s="61">
        <v>93.5</v>
      </c>
      <c r="K110" s="10">
        <v>199</v>
      </c>
      <c r="L110" s="10">
        <f>K110-J110</f>
        <v>105.5</v>
      </c>
      <c r="M110" s="11">
        <f>L110/132</f>
        <v>0.7992424242424242</v>
      </c>
      <c r="N110" s="11">
        <f>(M110/0.84)*100</f>
        <v>95.147907647907644</v>
      </c>
      <c r="O110" s="7">
        <v>0.68</v>
      </c>
      <c r="P110" s="54">
        <v>16.7</v>
      </c>
      <c r="Q110" s="67">
        <v>8.7799999999999994</v>
      </c>
      <c r="R110" s="54">
        <v>5.16</v>
      </c>
      <c r="S110" s="64">
        <v>21.1</v>
      </c>
      <c r="T110" s="55">
        <v>20.5</v>
      </c>
      <c r="U110" s="56">
        <v>64</v>
      </c>
      <c r="V110" s="57">
        <v>1.2</v>
      </c>
      <c r="W110" s="57">
        <v>1.5</v>
      </c>
      <c r="X110" s="57">
        <v>1</v>
      </c>
      <c r="Y110" s="58">
        <v>30</v>
      </c>
      <c r="Z110" s="54">
        <v>0.22</v>
      </c>
      <c r="AA110" s="54">
        <v>1.48</v>
      </c>
      <c r="AB110" s="60">
        <v>108.295</v>
      </c>
      <c r="AC110" s="59">
        <v>98.778999999999996</v>
      </c>
      <c r="AD110" s="16" t="s">
        <v>79</v>
      </c>
      <c r="AE110" s="7"/>
      <c r="AF110" s="8">
        <f>AH110-H110</f>
        <v>294</v>
      </c>
      <c r="AG110" s="11">
        <f>K110/AF110</f>
        <v>0.6768707482993197</v>
      </c>
      <c r="AH110" s="6">
        <v>43164</v>
      </c>
      <c r="AI110" s="7">
        <v>3</v>
      </c>
      <c r="AJ110" s="28">
        <f>M110*60</f>
        <v>47.954545454545453</v>
      </c>
      <c r="AK110" s="11">
        <f>4*R110</f>
        <v>20.64</v>
      </c>
      <c r="AL110" s="11">
        <f>4*Q110</f>
        <v>35.119999999999997</v>
      </c>
      <c r="AM110" s="57">
        <v>2.7</v>
      </c>
      <c r="AN110" s="54">
        <v>1.88</v>
      </c>
      <c r="AO110" s="60">
        <f>SUM(AJ110:AN110)</f>
        <v>108.29454545454546</v>
      </c>
      <c r="AP110" s="60">
        <f>(AO110/109.633)*100</f>
        <v>98.77914994075276</v>
      </c>
    </row>
    <row r="111" spans="1:42" x14ac:dyDescent="0.2">
      <c r="A111" s="7">
        <v>74</v>
      </c>
      <c r="B111" s="7">
        <v>570</v>
      </c>
      <c r="C111" s="8">
        <v>998411</v>
      </c>
      <c r="D111" s="4"/>
      <c r="E111" s="128" t="s">
        <v>170</v>
      </c>
      <c r="F111" s="7"/>
      <c r="G111" s="53" t="s">
        <v>67</v>
      </c>
      <c r="H111" s="52">
        <v>42846</v>
      </c>
      <c r="I111" s="53" t="s">
        <v>81</v>
      </c>
      <c r="J111" s="57">
        <v>77</v>
      </c>
      <c r="K111" s="10">
        <v>184</v>
      </c>
      <c r="L111" s="10">
        <f>K111-J111</f>
        <v>107</v>
      </c>
      <c r="M111" s="11">
        <f>L111/132</f>
        <v>0.81060606060606055</v>
      </c>
      <c r="N111" s="11">
        <f>(M111/0.84)*100</f>
        <v>96.500721500721497</v>
      </c>
      <c r="O111" s="7">
        <v>0.57999999999999996</v>
      </c>
      <c r="P111" s="54">
        <v>16.829999999999998</v>
      </c>
      <c r="Q111" s="54">
        <v>9.7799999999999994</v>
      </c>
      <c r="R111" s="54">
        <v>5.74</v>
      </c>
      <c r="S111" s="55">
        <v>21.7</v>
      </c>
      <c r="T111" s="55">
        <v>24.1</v>
      </c>
      <c r="U111" s="56">
        <v>64</v>
      </c>
      <c r="V111" s="57">
        <v>1.6</v>
      </c>
      <c r="W111" s="57">
        <v>1.7</v>
      </c>
      <c r="X111" s="57">
        <v>1</v>
      </c>
      <c r="Y111" s="58">
        <v>29.5</v>
      </c>
      <c r="Z111" s="54">
        <v>0.24</v>
      </c>
      <c r="AA111" s="54">
        <v>1.47</v>
      </c>
      <c r="AB111" s="60">
        <v>108.026</v>
      </c>
      <c r="AC111" s="59">
        <v>98.534999999999997</v>
      </c>
      <c r="AD111" s="29" t="s">
        <v>82</v>
      </c>
      <c r="AE111" s="7"/>
      <c r="AF111" s="8">
        <f>AH111-H111</f>
        <v>318</v>
      </c>
      <c r="AG111" s="11">
        <f>K111/AF111</f>
        <v>0.57861635220125784</v>
      </c>
      <c r="AH111" s="6">
        <v>43164</v>
      </c>
      <c r="AI111" s="7">
        <v>74</v>
      </c>
      <c r="AJ111" s="28">
        <f>M111*60</f>
        <v>48.636363636363633</v>
      </c>
      <c r="AK111" s="11">
        <v>22</v>
      </c>
      <c r="AL111" s="11">
        <f>4*Q111</f>
        <v>39.119999999999997</v>
      </c>
      <c r="AM111" s="57">
        <v>0.9</v>
      </c>
      <c r="AN111" s="54">
        <v>-2.63</v>
      </c>
      <c r="AO111" s="60">
        <f>SUM(AJ111:AN111)</f>
        <v>108.02636363636364</v>
      </c>
      <c r="AP111" s="60">
        <f>(AO111/109.633)*100</f>
        <v>98.534532153971568</v>
      </c>
    </row>
    <row r="112" spans="1:42" x14ac:dyDescent="0.2">
      <c r="A112" s="7">
        <v>70</v>
      </c>
      <c r="B112" s="4" t="s">
        <v>120</v>
      </c>
      <c r="C112" s="8"/>
      <c r="D112" s="4"/>
      <c r="E112" s="128" t="s">
        <v>171</v>
      </c>
      <c r="F112" s="7" t="s">
        <v>62</v>
      </c>
      <c r="G112" s="65" t="s">
        <v>108</v>
      </c>
      <c r="H112" s="52">
        <v>42856</v>
      </c>
      <c r="I112" s="53" t="s">
        <v>81</v>
      </c>
      <c r="J112" s="57">
        <v>90.5</v>
      </c>
      <c r="K112" s="10">
        <v>200</v>
      </c>
      <c r="L112" s="10">
        <f>K112-J112</f>
        <v>109.5</v>
      </c>
      <c r="M112" s="11">
        <f>L112/132</f>
        <v>0.82954545454545459</v>
      </c>
      <c r="N112" s="11">
        <f>(M112/0.84)*100</f>
        <v>98.755411255411261</v>
      </c>
      <c r="O112" s="7">
        <v>0.65</v>
      </c>
      <c r="P112" s="54">
        <v>17.86</v>
      </c>
      <c r="Q112" s="54">
        <v>9.4</v>
      </c>
      <c r="R112" s="54">
        <v>4.82</v>
      </c>
      <c r="S112" s="55">
        <v>22.5</v>
      </c>
      <c r="T112" s="55">
        <v>20.399999999999999</v>
      </c>
      <c r="U112" s="56">
        <v>62</v>
      </c>
      <c r="V112" s="57">
        <v>2.2999999999999998</v>
      </c>
      <c r="W112" s="57">
        <v>1.5</v>
      </c>
      <c r="X112" s="57">
        <v>3</v>
      </c>
      <c r="Y112" s="58">
        <v>34</v>
      </c>
      <c r="Z112" s="54">
        <v>0.25</v>
      </c>
      <c r="AA112" s="54">
        <v>1.68</v>
      </c>
      <c r="AB112" s="60">
        <v>107.15300000000001</v>
      </c>
      <c r="AC112" s="59">
        <v>97.738</v>
      </c>
      <c r="AD112" s="29" t="s">
        <v>82</v>
      </c>
      <c r="AE112" s="7"/>
      <c r="AF112" s="8">
        <f>AH112-H112</f>
        <v>308</v>
      </c>
      <c r="AG112" s="11">
        <f>K112/AF112</f>
        <v>0.64935064935064934</v>
      </c>
      <c r="AH112" s="6">
        <v>43164</v>
      </c>
      <c r="AI112" s="7">
        <v>70</v>
      </c>
      <c r="AJ112" s="28">
        <f>M112*60</f>
        <v>49.772727272727273</v>
      </c>
      <c r="AK112" s="11">
        <f>4*R112</f>
        <v>19.28</v>
      </c>
      <c r="AL112" s="11">
        <f>4*Q112</f>
        <v>37.6</v>
      </c>
      <c r="AM112" s="57">
        <v>-1.5</v>
      </c>
      <c r="AN112" s="54">
        <v>2</v>
      </c>
      <c r="AO112" s="60">
        <f>SUM(AJ112:AN112)</f>
        <v>107.15272727272728</v>
      </c>
      <c r="AP112" s="60">
        <f>(AO112/109.633)*100</f>
        <v>97.737658618050489</v>
      </c>
    </row>
    <row r="113" spans="1:42" x14ac:dyDescent="0.2">
      <c r="A113" s="7">
        <v>75</v>
      </c>
      <c r="B113" s="7">
        <v>333</v>
      </c>
      <c r="C113" s="8">
        <v>998409</v>
      </c>
      <c r="D113" s="4"/>
      <c r="E113" s="128" t="s">
        <v>172</v>
      </c>
      <c r="F113" s="7"/>
      <c r="G113" s="53" t="s">
        <v>67</v>
      </c>
      <c r="H113" s="52">
        <v>42840</v>
      </c>
      <c r="I113" s="53" t="s">
        <v>81</v>
      </c>
      <c r="J113" s="57">
        <v>73</v>
      </c>
      <c r="K113" s="10">
        <v>175</v>
      </c>
      <c r="L113" s="10">
        <f>K113-J113</f>
        <v>102</v>
      </c>
      <c r="M113" s="11">
        <f>L113/132</f>
        <v>0.77272727272727271</v>
      </c>
      <c r="N113" s="11">
        <f>(M113/0.84)*100</f>
        <v>91.991341991341997</v>
      </c>
      <c r="O113" s="7">
        <v>0.54</v>
      </c>
      <c r="P113" s="54">
        <v>16.57</v>
      </c>
      <c r="Q113" s="54">
        <v>9.42</v>
      </c>
      <c r="R113" s="54">
        <v>4.8499999999999996</v>
      </c>
      <c r="S113" s="55">
        <v>21.5</v>
      </c>
      <c r="T113" s="55">
        <v>20.6</v>
      </c>
      <c r="U113" s="56">
        <v>64</v>
      </c>
      <c r="V113" s="57">
        <v>1.2</v>
      </c>
      <c r="W113" s="57">
        <v>1.4</v>
      </c>
      <c r="X113" s="57">
        <v>2.5</v>
      </c>
      <c r="Y113" s="58">
        <v>34</v>
      </c>
      <c r="Z113" s="54">
        <v>0.25</v>
      </c>
      <c r="AA113" s="54">
        <v>1.37</v>
      </c>
      <c r="AB113" s="60">
        <v>106.694</v>
      </c>
      <c r="AC113" s="59">
        <v>97.319000000000003</v>
      </c>
      <c r="AD113" s="29" t="s">
        <v>82</v>
      </c>
      <c r="AE113" s="7"/>
      <c r="AF113" s="8">
        <f>AH113-H113</f>
        <v>324</v>
      </c>
      <c r="AG113" s="11">
        <f>K113/AF113</f>
        <v>0.54012345679012341</v>
      </c>
      <c r="AH113" s="6">
        <v>43164</v>
      </c>
      <c r="AI113" s="7">
        <v>75</v>
      </c>
      <c r="AJ113" s="28">
        <f>M113*60</f>
        <v>46.36363636363636</v>
      </c>
      <c r="AK113" s="11">
        <f>4*R113</f>
        <v>19.399999999999999</v>
      </c>
      <c r="AL113" s="11">
        <f>4*Q113</f>
        <v>37.68</v>
      </c>
      <c r="AM113" s="57">
        <v>1.5</v>
      </c>
      <c r="AN113" s="54">
        <v>1.75</v>
      </c>
      <c r="AO113" s="60">
        <f>SUM(AJ113:AN113)</f>
        <v>106.69363636363636</v>
      </c>
      <c r="AP113" s="60">
        <f>(AO113/109.633)*100</f>
        <v>97.318906135594546</v>
      </c>
    </row>
    <row r="114" spans="1:42" x14ac:dyDescent="0.2">
      <c r="A114" s="7">
        <v>53</v>
      </c>
      <c r="B114" s="4" t="s">
        <v>126</v>
      </c>
      <c r="C114" s="8"/>
      <c r="D114" s="4"/>
      <c r="E114" s="128"/>
      <c r="F114" s="7" t="s">
        <v>62</v>
      </c>
      <c r="G114" s="53" t="s">
        <v>67</v>
      </c>
      <c r="H114" s="52">
        <v>42830</v>
      </c>
      <c r="I114" s="53" t="s">
        <v>81</v>
      </c>
      <c r="J114" s="57">
        <v>111</v>
      </c>
      <c r="K114" s="10">
        <v>218</v>
      </c>
      <c r="L114" s="10">
        <f>K114-J114</f>
        <v>107</v>
      </c>
      <c r="M114" s="11">
        <f>L114/132</f>
        <v>0.81060606060606055</v>
      </c>
      <c r="N114" s="11">
        <f>(M114/0.84)*100</f>
        <v>96.500721500721497</v>
      </c>
      <c r="O114" s="7">
        <v>0.65</v>
      </c>
      <c r="P114" s="54">
        <v>19.8</v>
      </c>
      <c r="Q114" s="54">
        <v>10.92</v>
      </c>
      <c r="R114" s="54">
        <v>5.48</v>
      </c>
      <c r="S114" s="63">
        <v>26.6</v>
      </c>
      <c r="T114" s="55">
        <v>23.5</v>
      </c>
      <c r="U114" s="56">
        <v>56</v>
      </c>
      <c r="V114" s="57">
        <v>1.2</v>
      </c>
      <c r="W114" s="57">
        <v>1.8</v>
      </c>
      <c r="X114" s="57">
        <v>1</v>
      </c>
      <c r="Y114" s="58">
        <v>29</v>
      </c>
      <c r="Z114" s="54">
        <v>0.3</v>
      </c>
      <c r="AA114" s="54">
        <v>1.63</v>
      </c>
      <c r="AB114" s="60">
        <v>106.35599999999999</v>
      </c>
      <c r="AC114" s="59">
        <v>97.010999999999996</v>
      </c>
      <c r="AD114" s="29" t="s">
        <v>86</v>
      </c>
      <c r="AE114" s="7"/>
      <c r="AF114" s="8">
        <f>AH114-H114</f>
        <v>334</v>
      </c>
      <c r="AG114" s="11">
        <f>K114/AF114</f>
        <v>0.65269461077844315</v>
      </c>
      <c r="AH114" s="6">
        <v>43164</v>
      </c>
      <c r="AI114" s="7">
        <v>53</v>
      </c>
      <c r="AJ114" s="28">
        <f>M114*60</f>
        <v>48.636363636363633</v>
      </c>
      <c r="AK114" s="11">
        <f>4*R114</f>
        <v>21.92</v>
      </c>
      <c r="AL114" s="11">
        <f>4*Q114</f>
        <v>43.68</v>
      </c>
      <c r="AM114" s="57">
        <v>-6</v>
      </c>
      <c r="AN114" s="54">
        <v>-1.88</v>
      </c>
      <c r="AO114" s="60">
        <f>SUM(AJ114:AN114)</f>
        <v>106.35636363636365</v>
      </c>
      <c r="AP114" s="60">
        <f>(AO114/109.633)*100</f>
        <v>97.011268173235848</v>
      </c>
    </row>
    <row r="115" spans="1:42" x14ac:dyDescent="0.2">
      <c r="A115" s="7">
        <v>13</v>
      </c>
      <c r="B115" s="4" t="s">
        <v>124</v>
      </c>
      <c r="C115" s="8">
        <v>998509</v>
      </c>
      <c r="D115" s="4"/>
      <c r="E115" s="128" t="s">
        <v>155</v>
      </c>
      <c r="F115" s="7"/>
      <c r="G115" s="53" t="s">
        <v>67</v>
      </c>
      <c r="H115" s="52">
        <v>42836</v>
      </c>
      <c r="I115" s="53" t="s">
        <v>74</v>
      </c>
      <c r="J115" s="61">
        <v>107.5</v>
      </c>
      <c r="K115" s="10">
        <v>204</v>
      </c>
      <c r="L115" s="10">
        <f>K115-J115</f>
        <v>96.5</v>
      </c>
      <c r="M115" s="11">
        <f>L115/132</f>
        <v>0.73106060606060608</v>
      </c>
      <c r="N115" s="11">
        <f>(M115/0.84)*100</f>
        <v>87.031024531024542</v>
      </c>
      <c r="O115" s="7">
        <v>0.62</v>
      </c>
      <c r="P115" s="54">
        <v>16.7</v>
      </c>
      <c r="Q115" s="54">
        <v>9.2100000000000009</v>
      </c>
      <c r="R115" s="54">
        <v>4.75</v>
      </c>
      <c r="S115" s="55">
        <v>20.9</v>
      </c>
      <c r="T115" s="55">
        <v>20.5</v>
      </c>
      <c r="U115" s="56">
        <v>64</v>
      </c>
      <c r="V115" s="57">
        <v>1.3</v>
      </c>
      <c r="W115" s="57">
        <v>1.4</v>
      </c>
      <c r="X115" s="57">
        <v>1</v>
      </c>
      <c r="Y115" s="58">
        <v>35</v>
      </c>
      <c r="Z115" s="54">
        <v>0.25</v>
      </c>
      <c r="AA115" s="54">
        <v>1.6</v>
      </c>
      <c r="AB115" s="60">
        <v>104.884</v>
      </c>
      <c r="AC115" s="59">
        <v>95.668000000000006</v>
      </c>
      <c r="AD115" s="16" t="s">
        <v>72</v>
      </c>
      <c r="AE115" s="7"/>
      <c r="AF115" s="8">
        <f>AH115-H115</f>
        <v>328</v>
      </c>
      <c r="AG115" s="11">
        <f>K115/AF115</f>
        <v>0.62195121951219512</v>
      </c>
      <c r="AH115" s="6">
        <v>43164</v>
      </c>
      <c r="AI115" s="7">
        <v>13</v>
      </c>
      <c r="AJ115" s="28">
        <f>M115*60</f>
        <v>43.863636363636367</v>
      </c>
      <c r="AK115" s="11">
        <f>4*R115</f>
        <v>19</v>
      </c>
      <c r="AL115" s="11">
        <f>4*Q115</f>
        <v>36.840000000000003</v>
      </c>
      <c r="AM115" s="57">
        <v>3.3</v>
      </c>
      <c r="AN115" s="54">
        <v>1.88</v>
      </c>
      <c r="AO115" s="60">
        <f>SUM(AJ115:AN115)</f>
        <v>104.88363636363637</v>
      </c>
      <c r="AP115" s="60">
        <f>(AO115/109.633)*100</f>
        <v>95.667943378030685</v>
      </c>
    </row>
    <row r="116" spans="1:42" x14ac:dyDescent="0.2">
      <c r="A116" s="7">
        <v>69</v>
      </c>
      <c r="B116" s="4" t="s">
        <v>125</v>
      </c>
      <c r="C116" s="8"/>
      <c r="D116" s="4"/>
      <c r="E116" s="128" t="s">
        <v>171</v>
      </c>
      <c r="F116" s="7" t="s">
        <v>62</v>
      </c>
      <c r="G116" s="53" t="s">
        <v>67</v>
      </c>
      <c r="H116" s="52">
        <v>42841</v>
      </c>
      <c r="I116" s="53" t="s">
        <v>81</v>
      </c>
      <c r="J116" s="57">
        <v>96.5</v>
      </c>
      <c r="K116" s="10">
        <v>199</v>
      </c>
      <c r="L116" s="10">
        <f>K116-J116</f>
        <v>102.5</v>
      </c>
      <c r="M116" s="11">
        <f>L116/132</f>
        <v>0.77651515151515149</v>
      </c>
      <c r="N116" s="11">
        <f>(M116/0.84)*100</f>
        <v>92.442279942279953</v>
      </c>
      <c r="O116" s="7">
        <v>0.62</v>
      </c>
      <c r="P116" s="54">
        <v>15.01</v>
      </c>
      <c r="Q116" s="67">
        <v>7.31</v>
      </c>
      <c r="R116" s="54">
        <v>5.1100000000000003</v>
      </c>
      <c r="S116" s="55">
        <v>19.899999999999999</v>
      </c>
      <c r="T116" s="55">
        <v>21.4</v>
      </c>
      <c r="U116" s="56">
        <v>70</v>
      </c>
      <c r="V116" s="57">
        <v>0.9</v>
      </c>
      <c r="W116" s="57">
        <v>1.1000000000000001</v>
      </c>
      <c r="X116" s="57">
        <v>3</v>
      </c>
      <c r="Y116" s="58">
        <v>32</v>
      </c>
      <c r="Z116" s="54">
        <v>0.3</v>
      </c>
      <c r="AA116" s="54">
        <v>1.55</v>
      </c>
      <c r="AB116" s="60">
        <v>103.321</v>
      </c>
      <c r="AC116" s="59">
        <v>92.242999999999995</v>
      </c>
      <c r="AD116" s="29" t="s">
        <v>82</v>
      </c>
      <c r="AE116" s="7"/>
      <c r="AF116" s="8">
        <f>AH116-H116</f>
        <v>323</v>
      </c>
      <c r="AG116" s="11">
        <f>K116/AF116</f>
        <v>0.61609907120743035</v>
      </c>
      <c r="AH116" s="6">
        <v>43164</v>
      </c>
      <c r="AI116" s="7">
        <v>69</v>
      </c>
      <c r="AJ116" s="28">
        <f>M116*60</f>
        <v>46.590909090909086</v>
      </c>
      <c r="AK116" s="11">
        <f>4*R116</f>
        <v>20.440000000000001</v>
      </c>
      <c r="AL116" s="11">
        <f>4*Q116</f>
        <v>29.24</v>
      </c>
      <c r="AM116" s="57">
        <v>6.3</v>
      </c>
      <c r="AN116" s="54">
        <v>0.75</v>
      </c>
      <c r="AO116" s="60">
        <f>SUM(AJ116:AN116)</f>
        <v>103.32090909090908</v>
      </c>
      <c r="AP116" s="60">
        <f>(AO116/109.633)*100</f>
        <v>94.242526512007416</v>
      </c>
    </row>
    <row r="117" spans="1:42" x14ac:dyDescent="0.2">
      <c r="A117" s="7">
        <v>36</v>
      </c>
      <c r="B117" s="4" t="s">
        <v>127</v>
      </c>
      <c r="C117" s="8">
        <v>998423</v>
      </c>
      <c r="D117" s="4"/>
      <c r="E117" s="128" t="s">
        <v>160</v>
      </c>
      <c r="F117" s="7"/>
      <c r="G117" s="53" t="s">
        <v>67</v>
      </c>
      <c r="H117" s="52">
        <v>42765</v>
      </c>
      <c r="I117" s="4" t="s">
        <v>74</v>
      </c>
      <c r="J117" s="61">
        <v>127.5</v>
      </c>
      <c r="K117" s="66">
        <v>212</v>
      </c>
      <c r="L117" s="10">
        <f>K117-J117</f>
        <v>84.5</v>
      </c>
      <c r="M117" s="11">
        <f>L117/132</f>
        <v>0.64015151515151514</v>
      </c>
      <c r="N117" s="11">
        <f>(M117/0.84)*100</f>
        <v>76.208513708513721</v>
      </c>
      <c r="O117" s="11">
        <v>0.53</v>
      </c>
      <c r="P117" s="54">
        <v>15.27</v>
      </c>
      <c r="Q117" s="54">
        <v>11.98</v>
      </c>
      <c r="R117" s="54">
        <v>5.21</v>
      </c>
      <c r="S117" s="55">
        <v>23.9</v>
      </c>
      <c r="T117" s="55">
        <v>21.4</v>
      </c>
      <c r="U117" s="56">
        <v>60</v>
      </c>
      <c r="V117" s="57">
        <v>1.2</v>
      </c>
      <c r="W117" s="57">
        <v>1.4</v>
      </c>
      <c r="X117" s="57">
        <v>1</v>
      </c>
      <c r="Y117" s="58">
        <v>34.5</v>
      </c>
      <c r="Z117" s="54">
        <v>0.25</v>
      </c>
      <c r="AA117" s="54">
        <v>1.73</v>
      </c>
      <c r="AB117" s="60">
        <v>102.21899999999999</v>
      </c>
      <c r="AC117" s="59">
        <v>93.238</v>
      </c>
      <c r="AD117" s="16" t="s">
        <v>96</v>
      </c>
      <c r="AE117" s="7"/>
      <c r="AF117" s="8">
        <f>AH117-H117</f>
        <v>399</v>
      </c>
      <c r="AG117" s="11">
        <f>K117/AF117</f>
        <v>0.53132832080200498</v>
      </c>
      <c r="AH117" s="6">
        <v>43164</v>
      </c>
      <c r="AI117" s="7">
        <v>36</v>
      </c>
      <c r="AJ117" s="28">
        <f>M117*60</f>
        <v>38.409090909090907</v>
      </c>
      <c r="AK117" s="11">
        <f>4*R117</f>
        <v>20.84</v>
      </c>
      <c r="AL117" s="11">
        <f>4*Q117</f>
        <v>47.92</v>
      </c>
      <c r="AM117" s="57">
        <v>-5.7</v>
      </c>
      <c r="AN117" s="54">
        <v>0.75</v>
      </c>
      <c r="AO117" s="60">
        <f>SUM(AJ117:AN117)</f>
        <v>102.21909090909091</v>
      </c>
      <c r="AP117" s="60">
        <f>(AO117/109.633)*100</f>
        <v>93.237520554113189</v>
      </c>
    </row>
    <row r="118" spans="1:42" x14ac:dyDescent="0.2">
      <c r="A118" s="7">
        <v>60</v>
      </c>
      <c r="B118" s="4" t="s">
        <v>128</v>
      </c>
      <c r="C118" s="8">
        <v>998405</v>
      </c>
      <c r="D118" s="4"/>
      <c r="E118" s="128" t="s">
        <v>166</v>
      </c>
      <c r="F118" s="7"/>
      <c r="G118" s="53" t="s">
        <v>67</v>
      </c>
      <c r="H118" s="52">
        <v>42860</v>
      </c>
      <c r="I118" s="53" t="s">
        <v>74</v>
      </c>
      <c r="J118" s="57">
        <v>117.5</v>
      </c>
      <c r="K118" s="10">
        <v>230</v>
      </c>
      <c r="L118" s="10">
        <f>K118-J118</f>
        <v>112.5</v>
      </c>
      <c r="M118" s="11">
        <f>L118/132</f>
        <v>0.85227272727272729</v>
      </c>
      <c r="N118" s="11">
        <f>(M118/0.84)*100</f>
        <v>101.46103896103898</v>
      </c>
      <c r="O118" s="7">
        <v>0.76</v>
      </c>
      <c r="P118" s="54">
        <v>16.05</v>
      </c>
      <c r="Q118" s="67">
        <v>8.83</v>
      </c>
      <c r="R118" s="54">
        <v>5.16</v>
      </c>
      <c r="S118" s="55">
        <v>23.7</v>
      </c>
      <c r="T118" s="55">
        <v>22.2</v>
      </c>
      <c r="U118" s="56">
        <v>60</v>
      </c>
      <c r="V118" s="57">
        <v>1.8</v>
      </c>
      <c r="W118" s="57">
        <v>1.2</v>
      </c>
      <c r="X118" s="57">
        <v>1</v>
      </c>
      <c r="Y118" s="58">
        <v>32</v>
      </c>
      <c r="Z118" s="54">
        <v>0.24</v>
      </c>
      <c r="AA118" s="54">
        <v>1.56</v>
      </c>
      <c r="AB118" s="60">
        <v>101.746</v>
      </c>
      <c r="AC118" s="59">
        <v>92.805999999999997</v>
      </c>
      <c r="AD118" s="29" t="s">
        <v>129</v>
      </c>
      <c r="AE118" s="7"/>
      <c r="AF118" s="8">
        <f>AH118-H118</f>
        <v>304</v>
      </c>
      <c r="AG118" s="11">
        <f>K118/AF118</f>
        <v>0.75657894736842102</v>
      </c>
      <c r="AH118" s="6">
        <v>43164</v>
      </c>
      <c r="AI118" s="7">
        <v>60</v>
      </c>
      <c r="AJ118" s="28">
        <f>M118*60</f>
        <v>51.13636363636364</v>
      </c>
      <c r="AK118" s="11">
        <f>4*R118</f>
        <v>20.64</v>
      </c>
      <c r="AL118" s="11">
        <f>4*Q118</f>
        <v>35.32</v>
      </c>
      <c r="AM118" s="57">
        <v>-5.0999999999999996</v>
      </c>
      <c r="AN118" s="54">
        <v>-0.25</v>
      </c>
      <c r="AO118" s="60">
        <f>SUM(AJ118:AN118)</f>
        <v>101.74636363636364</v>
      </c>
      <c r="AP118" s="60">
        <f>(AO118/109.633)*100</f>
        <v>92.806329879109057</v>
      </c>
    </row>
    <row r="119" spans="1:42" x14ac:dyDescent="0.2">
      <c r="A119" s="7">
        <v>23</v>
      </c>
      <c r="B119" s="4" t="s">
        <v>134</v>
      </c>
      <c r="C119" s="8">
        <v>998553</v>
      </c>
      <c r="D119" s="4"/>
      <c r="E119" s="128" t="s">
        <v>159</v>
      </c>
      <c r="F119" s="7"/>
      <c r="G119" s="53" t="s">
        <v>63</v>
      </c>
      <c r="H119" s="52">
        <v>42764</v>
      </c>
      <c r="I119" s="53" t="s">
        <v>88</v>
      </c>
      <c r="J119" s="61">
        <v>175</v>
      </c>
      <c r="K119" s="10">
        <v>269</v>
      </c>
      <c r="L119" s="10">
        <f>K119-J119</f>
        <v>94</v>
      </c>
      <c r="M119" s="11">
        <f>L119/132</f>
        <v>0.71212121212121215</v>
      </c>
      <c r="N119" s="11">
        <f>(M119/0.84)*100</f>
        <v>84.776334776334778</v>
      </c>
      <c r="O119" s="7">
        <v>0.67</v>
      </c>
      <c r="P119" s="54">
        <v>25.89</v>
      </c>
      <c r="Q119" s="54">
        <v>11.42</v>
      </c>
      <c r="R119" s="54">
        <v>5.24</v>
      </c>
      <c r="S119" s="63">
        <v>25.8</v>
      </c>
      <c r="T119" s="55">
        <v>23.6</v>
      </c>
      <c r="U119" s="56">
        <v>58</v>
      </c>
      <c r="V119" s="57">
        <v>1</v>
      </c>
      <c r="W119" s="57">
        <v>1.6</v>
      </c>
      <c r="X119" s="57">
        <v>1</v>
      </c>
      <c r="Y119" s="58">
        <v>35</v>
      </c>
      <c r="Z119" s="54">
        <v>0.28000000000000003</v>
      </c>
      <c r="AA119" s="54">
        <v>1.44</v>
      </c>
      <c r="AB119" s="60">
        <v>101.367</v>
      </c>
      <c r="AC119" s="59">
        <v>92.460999999999999</v>
      </c>
      <c r="AD119" s="29" t="s">
        <v>135</v>
      </c>
      <c r="AE119" s="7"/>
      <c r="AF119" s="8">
        <f>AH119-H119</f>
        <v>400</v>
      </c>
      <c r="AG119" s="11">
        <f>K119/AF119</f>
        <v>0.67249999999999999</v>
      </c>
      <c r="AH119" s="6">
        <v>43164</v>
      </c>
      <c r="AI119" s="7">
        <v>23</v>
      </c>
      <c r="AJ119" s="28">
        <f>M119*60</f>
        <v>42.727272727272727</v>
      </c>
      <c r="AK119" s="11">
        <f>4*R119</f>
        <v>20.96</v>
      </c>
      <c r="AL119" s="11">
        <f>4*Q119</f>
        <v>45.68</v>
      </c>
      <c r="AM119" s="57">
        <v>-6</v>
      </c>
      <c r="AN119" s="54">
        <v>-2</v>
      </c>
      <c r="AO119" s="60">
        <f>SUM(AJ119:AN119)</f>
        <v>101.36727272727273</v>
      </c>
      <c r="AP119" s="60">
        <f>(AO119/109.633)*100</f>
        <v>92.460548126269231</v>
      </c>
    </row>
    <row r="120" spans="1:42" x14ac:dyDescent="0.2">
      <c r="A120" s="7">
        <v>19</v>
      </c>
      <c r="B120" s="4" t="s">
        <v>136</v>
      </c>
      <c r="C120" s="8">
        <v>998399</v>
      </c>
      <c r="D120" s="4"/>
      <c r="E120" s="128" t="s">
        <v>158</v>
      </c>
      <c r="F120" s="7"/>
      <c r="G120" s="53" t="s">
        <v>67</v>
      </c>
      <c r="H120" s="52">
        <v>42768</v>
      </c>
      <c r="I120" s="53" t="s">
        <v>74</v>
      </c>
      <c r="J120" s="61">
        <v>144</v>
      </c>
      <c r="K120" s="10">
        <v>252</v>
      </c>
      <c r="L120" s="10">
        <f>K120-J120</f>
        <v>108</v>
      </c>
      <c r="M120" s="11">
        <f>L120/132</f>
        <v>0.81818181818181823</v>
      </c>
      <c r="N120" s="11">
        <f>(M120/0.84)*100</f>
        <v>97.402597402597408</v>
      </c>
      <c r="O120" s="11">
        <v>0.64</v>
      </c>
      <c r="P120" s="54">
        <v>21.49</v>
      </c>
      <c r="Q120" s="54">
        <v>10.5</v>
      </c>
      <c r="R120" s="54">
        <v>4.95</v>
      </c>
      <c r="S120" s="63">
        <v>25.8</v>
      </c>
      <c r="T120" s="55">
        <v>25.3</v>
      </c>
      <c r="U120" s="56">
        <v>58</v>
      </c>
      <c r="V120" s="57">
        <v>1.3</v>
      </c>
      <c r="W120" s="57">
        <v>1.6</v>
      </c>
      <c r="X120" s="57">
        <v>3</v>
      </c>
      <c r="Y120" s="58">
        <v>34.5</v>
      </c>
      <c r="Z120" s="54">
        <v>0.32</v>
      </c>
      <c r="AA120" s="54">
        <v>1.67</v>
      </c>
      <c r="AB120" s="60">
        <v>100.761</v>
      </c>
      <c r="AC120" s="59">
        <v>91.906999999999996</v>
      </c>
      <c r="AD120" s="29" t="s">
        <v>85</v>
      </c>
      <c r="AE120" s="7"/>
      <c r="AF120" s="8">
        <f>AH120-H120</f>
        <v>396</v>
      </c>
      <c r="AG120" s="11">
        <f>K120/AF120</f>
        <v>0.63636363636363635</v>
      </c>
      <c r="AH120" s="6">
        <v>43164</v>
      </c>
      <c r="AI120" s="7">
        <v>19</v>
      </c>
      <c r="AJ120" s="28">
        <f>M120*60</f>
        <v>49.090909090909093</v>
      </c>
      <c r="AK120" s="11">
        <f>4*R120</f>
        <v>19.8</v>
      </c>
      <c r="AL120" s="11">
        <f>4*Q120</f>
        <v>42</v>
      </c>
      <c r="AM120" s="57">
        <v>-6</v>
      </c>
      <c r="AN120" s="54">
        <v>-4.13</v>
      </c>
      <c r="AO120" s="60">
        <f>SUM(AJ120:AN120)</f>
        <v>100.7609090909091</v>
      </c>
      <c r="AP120" s="60">
        <f>(AO120/109.633)*100</f>
        <v>91.907463164292778</v>
      </c>
    </row>
    <row r="121" spans="1:42" x14ac:dyDescent="0.2">
      <c r="A121" s="7">
        <v>61</v>
      </c>
      <c r="B121" s="4" t="s">
        <v>137</v>
      </c>
      <c r="C121" s="8">
        <v>998406</v>
      </c>
      <c r="D121" s="4"/>
      <c r="E121" s="128" t="s">
        <v>166</v>
      </c>
      <c r="F121" s="7"/>
      <c r="G121" s="53" t="s">
        <v>67</v>
      </c>
      <c r="H121" s="52">
        <v>42860</v>
      </c>
      <c r="I121" s="53" t="s">
        <v>74</v>
      </c>
      <c r="J121" s="57">
        <v>123.5</v>
      </c>
      <c r="K121" s="10">
        <v>243</v>
      </c>
      <c r="L121" s="10">
        <f>K121-J121</f>
        <v>119.5</v>
      </c>
      <c r="M121" s="11">
        <f>L121/132</f>
        <v>0.90530303030303028</v>
      </c>
      <c r="N121" s="11">
        <f>(M121/0.84)*100</f>
        <v>107.77417027417027</v>
      </c>
      <c r="O121" s="7">
        <v>0.8</v>
      </c>
      <c r="P121" s="54">
        <v>17.600000000000001</v>
      </c>
      <c r="Q121" s="67">
        <v>8.49</v>
      </c>
      <c r="R121" s="54">
        <v>4.3</v>
      </c>
      <c r="S121" s="63">
        <v>26.5</v>
      </c>
      <c r="T121" s="55">
        <v>21.3</v>
      </c>
      <c r="U121" s="56">
        <v>56</v>
      </c>
      <c r="V121" s="57">
        <v>1.2</v>
      </c>
      <c r="W121" s="57">
        <v>1.4</v>
      </c>
      <c r="X121" s="57">
        <v>1.5</v>
      </c>
      <c r="Y121" s="58">
        <v>32</v>
      </c>
      <c r="Z121" s="54">
        <v>0.3</v>
      </c>
      <c r="AA121" s="54">
        <v>1.32</v>
      </c>
      <c r="AB121" s="60">
        <v>100.348</v>
      </c>
      <c r="AC121" s="59">
        <v>91.531000000000006</v>
      </c>
      <c r="AD121" s="29" t="s">
        <v>129</v>
      </c>
      <c r="AE121" s="7"/>
      <c r="AF121" s="8">
        <f>AH121-H121</f>
        <v>304</v>
      </c>
      <c r="AG121" s="11">
        <f>K121/AF121</f>
        <v>0.79934210526315785</v>
      </c>
      <c r="AH121" s="6">
        <v>43164</v>
      </c>
      <c r="AI121" s="7">
        <v>61</v>
      </c>
      <c r="AJ121" s="28">
        <f>M121*60</f>
        <v>54.318181818181813</v>
      </c>
      <c r="AK121" s="11">
        <f>4*R121</f>
        <v>17.2</v>
      </c>
      <c r="AL121" s="11">
        <f>4*Q121</f>
        <v>33.96</v>
      </c>
      <c r="AM121" s="57">
        <v>-6</v>
      </c>
      <c r="AN121" s="54">
        <v>0.87</v>
      </c>
      <c r="AO121" s="60">
        <f>SUM(AJ121:AN121)</f>
        <v>100.34818181818181</v>
      </c>
      <c r="AP121" s="60">
        <f>(AO121/109.633)*100</f>
        <v>91.531000536500713</v>
      </c>
    </row>
    <row r="122" spans="1:42" x14ac:dyDescent="0.2">
      <c r="A122" s="7">
        <v>35</v>
      </c>
      <c r="B122" s="4" t="s">
        <v>130</v>
      </c>
      <c r="C122" s="8">
        <v>998422</v>
      </c>
      <c r="D122" s="4"/>
      <c r="E122" s="128" t="s">
        <v>160</v>
      </c>
      <c r="F122" s="7"/>
      <c r="G122" s="53" t="s">
        <v>67</v>
      </c>
      <c r="H122" s="52">
        <v>42753</v>
      </c>
      <c r="I122" s="4" t="s">
        <v>81</v>
      </c>
      <c r="J122" s="61">
        <v>155</v>
      </c>
      <c r="K122" s="10">
        <v>239</v>
      </c>
      <c r="L122" s="10">
        <f>K122-J122</f>
        <v>84</v>
      </c>
      <c r="M122" s="11">
        <f>L122/132</f>
        <v>0.63636363636363635</v>
      </c>
      <c r="N122" s="11">
        <f>(M122/0.84)*100</f>
        <v>75.757575757575751</v>
      </c>
      <c r="O122" s="7">
        <v>0.57999999999999996</v>
      </c>
      <c r="P122" s="54">
        <v>20.97</v>
      </c>
      <c r="Q122" s="54">
        <v>9.43</v>
      </c>
      <c r="R122" s="54">
        <v>5.24</v>
      </c>
      <c r="S122" s="55">
        <v>22</v>
      </c>
      <c r="T122" s="55">
        <v>19.899999999999999</v>
      </c>
      <c r="U122" s="56">
        <v>64</v>
      </c>
      <c r="V122" s="57">
        <v>1.1000000000000001</v>
      </c>
      <c r="W122" s="57">
        <v>1.2</v>
      </c>
      <c r="X122" s="57">
        <v>4</v>
      </c>
      <c r="Y122" s="58">
        <v>34</v>
      </c>
      <c r="Z122" s="54">
        <v>0.39</v>
      </c>
      <c r="AA122" s="54">
        <v>1.85</v>
      </c>
      <c r="AB122" s="60">
        <v>99.492000000000004</v>
      </c>
      <c r="AC122" s="59">
        <v>90.75</v>
      </c>
      <c r="AD122" s="16" t="s">
        <v>96</v>
      </c>
      <c r="AE122" s="7"/>
      <c r="AF122" s="8">
        <f>AH122-H122</f>
        <v>411</v>
      </c>
      <c r="AG122" s="11">
        <f>K122/AF122</f>
        <v>0.58150851581508511</v>
      </c>
      <c r="AH122" s="6">
        <v>43164</v>
      </c>
      <c r="AI122" s="7">
        <v>35</v>
      </c>
      <c r="AJ122" s="28">
        <f>M122*60</f>
        <v>38.18181818181818</v>
      </c>
      <c r="AK122" s="11">
        <f>4*R122</f>
        <v>20.96</v>
      </c>
      <c r="AL122" s="11">
        <f>4*Q122</f>
        <v>37.72</v>
      </c>
      <c r="AM122" s="57">
        <v>0</v>
      </c>
      <c r="AN122" s="54">
        <v>2.63</v>
      </c>
      <c r="AO122" s="60">
        <f>SUM(AJ122:AN122)</f>
        <v>99.491818181818175</v>
      </c>
      <c r="AP122" s="60">
        <f>(AO122/109.633)*100</f>
        <v>90.749882044473992</v>
      </c>
    </row>
    <row r="123" spans="1:42" x14ac:dyDescent="0.2">
      <c r="A123" s="7">
        <v>62</v>
      </c>
      <c r="B123" s="4" t="s">
        <v>139</v>
      </c>
      <c r="C123" s="8">
        <v>998403</v>
      </c>
      <c r="D123" s="4"/>
      <c r="E123" s="128" t="s">
        <v>166</v>
      </c>
      <c r="F123" s="7"/>
      <c r="G123" s="7" t="s">
        <v>67</v>
      </c>
      <c r="H123" s="52">
        <v>42848</v>
      </c>
      <c r="I123" s="53" t="s">
        <v>74</v>
      </c>
      <c r="J123" s="57">
        <v>151.5</v>
      </c>
      <c r="K123" s="10">
        <v>256</v>
      </c>
      <c r="L123" s="10">
        <f>K123-J123</f>
        <v>104.5</v>
      </c>
      <c r="M123" s="11">
        <f>L123/132</f>
        <v>0.79166666666666663</v>
      </c>
      <c r="N123" s="11">
        <f>(M123/0.84)*100</f>
        <v>94.246031746031747</v>
      </c>
      <c r="O123" s="7">
        <v>0.81</v>
      </c>
      <c r="P123" s="54">
        <v>19.41</v>
      </c>
      <c r="Q123" s="54">
        <v>9.92</v>
      </c>
      <c r="R123" s="54">
        <v>4.8</v>
      </c>
      <c r="S123" s="63">
        <v>26</v>
      </c>
      <c r="T123" s="55">
        <v>23.1</v>
      </c>
      <c r="U123" s="56">
        <v>58</v>
      </c>
      <c r="V123" s="57">
        <v>1.2</v>
      </c>
      <c r="W123" s="57">
        <v>1.2</v>
      </c>
      <c r="X123" s="57">
        <v>1</v>
      </c>
      <c r="Y123" s="58">
        <v>33</v>
      </c>
      <c r="Z123" s="54">
        <v>0.32</v>
      </c>
      <c r="AA123" s="54">
        <v>1.58</v>
      </c>
      <c r="AB123" s="60">
        <v>99</v>
      </c>
      <c r="AC123" s="59">
        <v>90.301000000000002</v>
      </c>
      <c r="AD123" s="29" t="s">
        <v>129</v>
      </c>
      <c r="AE123" s="7"/>
      <c r="AF123" s="8">
        <f>AH123-H123</f>
        <v>316</v>
      </c>
      <c r="AG123" s="11">
        <f>K123/AF123</f>
        <v>0.810126582278481</v>
      </c>
      <c r="AH123" s="6">
        <v>43164</v>
      </c>
      <c r="AI123" s="7">
        <v>62</v>
      </c>
      <c r="AJ123" s="28">
        <f>M123*60</f>
        <v>47.5</v>
      </c>
      <c r="AK123" s="11">
        <f>4*R123</f>
        <v>19.2</v>
      </c>
      <c r="AL123" s="11">
        <f>4*Q123</f>
        <v>39.68</v>
      </c>
      <c r="AM123" s="57">
        <v>-6</v>
      </c>
      <c r="AN123" s="54">
        <v>-1.38</v>
      </c>
      <c r="AO123" s="60">
        <f>SUM(AJ123:AN123)</f>
        <v>99</v>
      </c>
      <c r="AP123" s="60">
        <f>(AO123/109.633)*100</f>
        <v>90.301277899902416</v>
      </c>
    </row>
    <row r="124" spans="1:42" x14ac:dyDescent="0.2">
      <c r="A124" s="7">
        <v>6</v>
      </c>
      <c r="B124" s="4" t="s">
        <v>131</v>
      </c>
      <c r="C124" s="8">
        <v>998476</v>
      </c>
      <c r="D124" s="4"/>
      <c r="E124" s="128" t="s">
        <v>149</v>
      </c>
      <c r="F124" s="7"/>
      <c r="G124" s="53" t="s">
        <v>63</v>
      </c>
      <c r="H124" s="52">
        <v>42844</v>
      </c>
      <c r="I124" s="53" t="s">
        <v>81</v>
      </c>
      <c r="J124" s="61">
        <v>104</v>
      </c>
      <c r="K124" s="10">
        <v>204</v>
      </c>
      <c r="L124" s="10">
        <f>K124-J124</f>
        <v>100</v>
      </c>
      <c r="M124" s="11">
        <f>L124/132</f>
        <v>0.75757575757575757</v>
      </c>
      <c r="N124" s="11">
        <f>(M124/0.84)*100</f>
        <v>90.187590187590189</v>
      </c>
      <c r="O124" s="7">
        <v>0.64</v>
      </c>
      <c r="P124" s="54">
        <v>17.600000000000001</v>
      </c>
      <c r="Q124" s="67">
        <v>8.56</v>
      </c>
      <c r="R124" s="54">
        <v>4.5599999999999996</v>
      </c>
      <c r="S124" s="55">
        <v>21.6</v>
      </c>
      <c r="T124" s="55">
        <v>22.2</v>
      </c>
      <c r="U124" s="56">
        <v>64</v>
      </c>
      <c r="V124" s="57">
        <v>1.2</v>
      </c>
      <c r="W124" s="57">
        <v>1.8</v>
      </c>
      <c r="X124" s="57">
        <v>1</v>
      </c>
      <c r="Y124" s="58">
        <v>34</v>
      </c>
      <c r="Z124" s="54">
        <v>0.22</v>
      </c>
      <c r="AA124" s="54">
        <v>1.52</v>
      </c>
      <c r="AB124" s="60">
        <v>98.885000000000005</v>
      </c>
      <c r="AC124" s="59">
        <v>90.195999999999998</v>
      </c>
      <c r="AD124" s="16" t="s">
        <v>105</v>
      </c>
      <c r="AE124" s="7"/>
      <c r="AF124" s="8">
        <f>AH124-H124</f>
        <v>320</v>
      </c>
      <c r="AG124" s="11">
        <f>K124/AF124</f>
        <v>0.63749999999999996</v>
      </c>
      <c r="AH124" s="6">
        <v>43164</v>
      </c>
      <c r="AI124" s="7">
        <v>6</v>
      </c>
      <c r="AJ124" s="28">
        <f>M124*60</f>
        <v>45.454545454545453</v>
      </c>
      <c r="AK124" s="11">
        <f>4*R124</f>
        <v>18.239999999999998</v>
      </c>
      <c r="AL124" s="11">
        <f>4*Q124</f>
        <v>34.24</v>
      </c>
      <c r="AM124" s="57">
        <v>1.2</v>
      </c>
      <c r="AN124" s="54">
        <v>-0.25</v>
      </c>
      <c r="AO124" s="60">
        <f>SUM(AJ124:AN124)</f>
        <v>98.88454545454546</v>
      </c>
      <c r="AP124" s="60">
        <f>(AO124/109.633)*100</f>
        <v>90.195967869661018</v>
      </c>
    </row>
    <row r="125" spans="1:42" x14ac:dyDescent="0.2">
      <c r="A125" s="7">
        <v>46</v>
      </c>
      <c r="B125" s="4"/>
      <c r="C125" s="8">
        <v>998417</v>
      </c>
      <c r="D125" s="4"/>
      <c r="E125" s="128" t="s">
        <v>164</v>
      </c>
      <c r="F125" s="7"/>
      <c r="G125" s="53" t="s">
        <v>67</v>
      </c>
      <c r="H125" s="52">
        <v>42846</v>
      </c>
      <c r="I125" s="53" t="s">
        <v>71</v>
      </c>
      <c r="J125" s="10">
        <v>82.5</v>
      </c>
      <c r="K125" s="10">
        <v>203</v>
      </c>
      <c r="L125" s="10">
        <f>K125-J125</f>
        <v>120.5</v>
      </c>
      <c r="M125" s="11">
        <f>L125/132</f>
        <v>0.91287878787878785</v>
      </c>
      <c r="N125" s="11">
        <f>(M125/0.84)*100</f>
        <v>108.67604617604619</v>
      </c>
      <c r="O125" s="7">
        <v>0.64</v>
      </c>
      <c r="P125" s="54">
        <v>15.01</v>
      </c>
      <c r="Q125" s="54">
        <v>7.99</v>
      </c>
      <c r="R125" s="54">
        <v>4.5599999999999996</v>
      </c>
      <c r="S125" s="55">
        <v>23.3</v>
      </c>
      <c r="T125" s="55">
        <v>23.9</v>
      </c>
      <c r="U125" s="56">
        <v>62</v>
      </c>
      <c r="V125" s="57">
        <v>1.3</v>
      </c>
      <c r="W125" s="57">
        <v>1.6</v>
      </c>
      <c r="X125" s="57">
        <v>1</v>
      </c>
      <c r="Y125" s="58">
        <v>35</v>
      </c>
      <c r="Z125" s="54">
        <v>0.25</v>
      </c>
      <c r="AA125" s="54">
        <v>1.59</v>
      </c>
      <c r="AB125" s="60">
        <v>98.692999999999998</v>
      </c>
      <c r="AC125" s="59">
        <v>90.021000000000001</v>
      </c>
      <c r="AD125" s="16" t="s">
        <v>99</v>
      </c>
      <c r="AE125" s="7"/>
      <c r="AF125" s="8">
        <f>AH125-H125</f>
        <v>318</v>
      </c>
      <c r="AG125" s="11">
        <f>K125/AF125</f>
        <v>0.63836477987421381</v>
      </c>
      <c r="AH125" s="6">
        <v>43164</v>
      </c>
      <c r="AI125" s="7">
        <v>46</v>
      </c>
      <c r="AJ125" s="28">
        <f>M125*60</f>
        <v>54.772727272727273</v>
      </c>
      <c r="AK125" s="11">
        <f>4*R125</f>
        <v>18.239999999999998</v>
      </c>
      <c r="AL125" s="11">
        <f>4*Q125</f>
        <v>31.96</v>
      </c>
      <c r="AM125" s="57">
        <v>-3.9</v>
      </c>
      <c r="AN125" s="54">
        <v>-2.38</v>
      </c>
      <c r="AO125" s="60">
        <f>SUM(AJ125:AN125)</f>
        <v>98.692727272727268</v>
      </c>
      <c r="AP125" s="60">
        <f>(AO125/109.633)*100</f>
        <v>90.021003961149717</v>
      </c>
    </row>
    <row r="126" spans="1:42" x14ac:dyDescent="0.2">
      <c r="A126" s="7">
        <v>59</v>
      </c>
      <c r="B126" s="4" t="s">
        <v>132</v>
      </c>
      <c r="C126" s="8"/>
      <c r="D126" s="4"/>
      <c r="E126" s="128"/>
      <c r="F126" s="7" t="s">
        <v>62</v>
      </c>
      <c r="G126" s="53" t="s">
        <v>63</v>
      </c>
      <c r="H126" s="52">
        <v>42822</v>
      </c>
      <c r="I126" s="53" t="s">
        <v>133</v>
      </c>
      <c r="J126" s="57">
        <v>117</v>
      </c>
      <c r="K126" s="10">
        <v>239</v>
      </c>
      <c r="L126" s="10">
        <f>K126-J126</f>
        <v>122</v>
      </c>
      <c r="M126" s="11">
        <f>L126/132</f>
        <v>0.9242424242424242</v>
      </c>
      <c r="N126" s="11">
        <f>(M126/0.84)*100</f>
        <v>110.02886002886004</v>
      </c>
      <c r="O126" s="7">
        <v>0.7</v>
      </c>
      <c r="P126" s="54">
        <v>14.76</v>
      </c>
      <c r="Q126" s="67">
        <v>7.01</v>
      </c>
      <c r="R126" s="54">
        <v>4.33</v>
      </c>
      <c r="S126" s="55">
        <v>22.8</v>
      </c>
      <c r="T126" s="55">
        <v>21.8</v>
      </c>
      <c r="U126" s="56">
        <v>62</v>
      </c>
      <c r="V126" s="57">
        <v>1.4</v>
      </c>
      <c r="W126" s="57">
        <v>1.1000000000000001</v>
      </c>
      <c r="X126" s="57">
        <v>1</v>
      </c>
      <c r="Y126" s="58">
        <v>34</v>
      </c>
      <c r="Z126" s="54">
        <v>0.22</v>
      </c>
      <c r="AA126" s="54">
        <v>1.53</v>
      </c>
      <c r="AB126" s="60">
        <v>98.665000000000006</v>
      </c>
      <c r="AC126" s="59">
        <v>89.995000000000005</v>
      </c>
      <c r="AD126" s="29" t="s">
        <v>86</v>
      </c>
      <c r="AE126" s="7"/>
      <c r="AF126" s="8">
        <f>AH126-H126</f>
        <v>342</v>
      </c>
      <c r="AG126" s="11">
        <f>K126/AF126</f>
        <v>0.69883040935672514</v>
      </c>
      <c r="AH126" s="6">
        <v>43164</v>
      </c>
      <c r="AI126" s="7">
        <v>59</v>
      </c>
      <c r="AJ126" s="28">
        <f>M126*60</f>
        <v>55.454545454545453</v>
      </c>
      <c r="AK126" s="11">
        <f>4*R126</f>
        <v>17.32</v>
      </c>
      <c r="AL126" s="11">
        <f>4*Q126</f>
        <v>28.04</v>
      </c>
      <c r="AM126" s="57">
        <v>-2.4</v>
      </c>
      <c r="AN126" s="54">
        <v>0.25</v>
      </c>
      <c r="AO126" s="60">
        <f>SUM(AJ126:AN126)</f>
        <v>98.664545454545447</v>
      </c>
      <c r="AP126" s="60">
        <f>(AO126/109.633)*100</f>
        <v>89.995298363216776</v>
      </c>
    </row>
    <row r="127" spans="1:42" x14ac:dyDescent="0.2">
      <c r="A127" s="7">
        <v>56</v>
      </c>
      <c r="B127" s="4" t="s">
        <v>138</v>
      </c>
      <c r="C127" s="8"/>
      <c r="D127" s="4"/>
      <c r="E127" s="128"/>
      <c r="F127" s="7" t="s">
        <v>62</v>
      </c>
      <c r="G127" s="53" t="s">
        <v>67</v>
      </c>
      <c r="H127" s="52">
        <v>42810</v>
      </c>
      <c r="I127" s="53" t="s">
        <v>83</v>
      </c>
      <c r="J127" s="57">
        <v>112</v>
      </c>
      <c r="K127" s="10">
        <v>218</v>
      </c>
      <c r="L127" s="10">
        <f>K127-J127</f>
        <v>106</v>
      </c>
      <c r="M127" s="11">
        <f>L127/132</f>
        <v>0.80303030303030298</v>
      </c>
      <c r="N127" s="11">
        <f>(M127/0.84)*100</f>
        <v>95.5988455988456</v>
      </c>
      <c r="O127" s="7">
        <v>0.62</v>
      </c>
      <c r="P127" s="54">
        <v>19.41</v>
      </c>
      <c r="Q127" s="54">
        <v>9.43</v>
      </c>
      <c r="R127" s="54">
        <v>4.5599999999999996</v>
      </c>
      <c r="S127" s="63">
        <v>24.1</v>
      </c>
      <c r="T127" s="55">
        <v>22.1</v>
      </c>
      <c r="U127" s="56">
        <v>60</v>
      </c>
      <c r="V127" s="57">
        <v>1.2</v>
      </c>
      <c r="W127" s="57">
        <v>2</v>
      </c>
      <c r="X127" s="57">
        <v>1.75</v>
      </c>
      <c r="Y127" s="58">
        <v>36</v>
      </c>
      <c r="Z127" s="54">
        <v>0.23</v>
      </c>
      <c r="AA127" s="54">
        <v>1.25</v>
      </c>
      <c r="AB127" s="60">
        <v>98.012</v>
      </c>
      <c r="AC127" s="59">
        <v>89.4</v>
      </c>
      <c r="AD127" s="29" t="s">
        <v>86</v>
      </c>
      <c r="AE127" s="7"/>
      <c r="AF127" s="8">
        <f>AH127-H127</f>
        <v>354</v>
      </c>
      <c r="AG127" s="11">
        <f>K127/AF127</f>
        <v>0.61581920903954801</v>
      </c>
      <c r="AH127" s="6">
        <v>43164</v>
      </c>
      <c r="AI127" s="7">
        <v>56</v>
      </c>
      <c r="AJ127" s="28">
        <f>M127*60</f>
        <v>48.18181818181818</v>
      </c>
      <c r="AK127" s="11">
        <f>4*R127</f>
        <v>18.239999999999998</v>
      </c>
      <c r="AL127" s="11">
        <f>4*Q127</f>
        <v>37.72</v>
      </c>
      <c r="AM127" s="57">
        <v>-6</v>
      </c>
      <c r="AN127" s="54">
        <v>-0.13</v>
      </c>
      <c r="AO127" s="60">
        <f>SUM(AJ127:AN127)</f>
        <v>98.011818181818185</v>
      </c>
      <c r="AP127" s="60">
        <f>(AO127/109.633)*100</f>
        <v>89.399923546576474</v>
      </c>
    </row>
    <row r="128" spans="1:42" x14ac:dyDescent="0.2">
      <c r="A128" s="7">
        <v>16</v>
      </c>
      <c r="B128" s="4" t="s">
        <v>140</v>
      </c>
      <c r="C128" s="8">
        <v>998426</v>
      </c>
      <c r="D128" s="4"/>
      <c r="E128" s="128" t="s">
        <v>156</v>
      </c>
      <c r="F128" s="7"/>
      <c r="G128" s="53" t="s">
        <v>63</v>
      </c>
      <c r="H128" s="52">
        <v>42828</v>
      </c>
      <c r="I128" s="53" t="s">
        <v>74</v>
      </c>
      <c r="J128" s="61">
        <v>104</v>
      </c>
      <c r="K128" s="10">
        <v>207</v>
      </c>
      <c r="L128" s="10">
        <f>K128-J128</f>
        <v>103</v>
      </c>
      <c r="M128" s="11">
        <f>L128/132</f>
        <v>0.78030303030303028</v>
      </c>
      <c r="N128" s="11">
        <f>(M128/0.84)*100</f>
        <v>92.893217893217894</v>
      </c>
      <c r="O128" s="7">
        <v>0.62</v>
      </c>
      <c r="P128" s="54">
        <v>16.57</v>
      </c>
      <c r="Q128" s="54">
        <v>9.0500000000000007</v>
      </c>
      <c r="R128" s="54">
        <v>5.24</v>
      </c>
      <c r="S128" s="63">
        <v>25.1</v>
      </c>
      <c r="T128" s="55">
        <v>23.3</v>
      </c>
      <c r="U128" s="56">
        <v>58</v>
      </c>
      <c r="V128" s="57">
        <v>1.3</v>
      </c>
      <c r="W128" s="57">
        <v>1.5</v>
      </c>
      <c r="X128" s="57">
        <v>1</v>
      </c>
      <c r="Y128" s="58">
        <v>30</v>
      </c>
      <c r="Z128" s="54">
        <v>0.26</v>
      </c>
      <c r="AA128" s="54">
        <v>1.73</v>
      </c>
      <c r="AB128" s="60">
        <v>96.347999999999999</v>
      </c>
      <c r="AC128" s="59">
        <v>87.882000000000005</v>
      </c>
      <c r="AD128" s="29" t="s">
        <v>141</v>
      </c>
      <c r="AE128" s="7"/>
      <c r="AF128" s="8">
        <f>AH128-H128</f>
        <v>336</v>
      </c>
      <c r="AG128" s="11">
        <f>K128/AF128</f>
        <v>0.6160714285714286</v>
      </c>
      <c r="AH128" s="6">
        <v>43164</v>
      </c>
      <c r="AI128" s="7">
        <v>16</v>
      </c>
      <c r="AJ128" s="28">
        <f>M128*60</f>
        <v>46.818181818181813</v>
      </c>
      <c r="AK128" s="11">
        <f>4*R128</f>
        <v>20.96</v>
      </c>
      <c r="AL128" s="11">
        <f>4*Q128</f>
        <v>36.200000000000003</v>
      </c>
      <c r="AM128" s="57">
        <v>-6</v>
      </c>
      <c r="AN128" s="54">
        <v>-1.63</v>
      </c>
      <c r="AO128" s="60">
        <f>SUM(AJ128:AN128)</f>
        <v>96.348181818181828</v>
      </c>
      <c r="AP128" s="60">
        <f>(AO128/109.633)*100</f>
        <v>87.882464055696587</v>
      </c>
    </row>
    <row r="129" spans="1:42" x14ac:dyDescent="0.2">
      <c r="A129" s="7">
        <v>17</v>
      </c>
      <c r="B129" s="4" t="s">
        <v>142</v>
      </c>
      <c r="C129" s="8">
        <v>998425</v>
      </c>
      <c r="D129" s="4"/>
      <c r="E129" s="128" t="s">
        <v>156</v>
      </c>
      <c r="F129" s="7"/>
      <c r="G129" s="53" t="s">
        <v>67</v>
      </c>
      <c r="H129" s="52">
        <v>42822</v>
      </c>
      <c r="I129" s="53" t="s">
        <v>74</v>
      </c>
      <c r="J129" s="61">
        <v>95</v>
      </c>
      <c r="K129" s="10">
        <v>199</v>
      </c>
      <c r="L129" s="10">
        <f>K129-J129</f>
        <v>104</v>
      </c>
      <c r="M129" s="11">
        <f>L129/132</f>
        <v>0.78787878787878785</v>
      </c>
      <c r="N129" s="11">
        <f>(M129/0.84)*100</f>
        <v>93.795093795093791</v>
      </c>
      <c r="O129" s="11">
        <v>0.57999999999999996</v>
      </c>
      <c r="P129" s="54">
        <v>14.37</v>
      </c>
      <c r="Q129" s="67">
        <v>6.97</v>
      </c>
      <c r="R129" s="54">
        <v>4.43</v>
      </c>
      <c r="S129" s="55">
        <v>22.7</v>
      </c>
      <c r="T129" s="55">
        <v>21.5</v>
      </c>
      <c r="U129" s="56">
        <v>62</v>
      </c>
      <c r="V129" s="57">
        <v>1</v>
      </c>
      <c r="W129" s="57">
        <v>1.5</v>
      </c>
      <c r="X129" s="57">
        <v>1</v>
      </c>
      <c r="Y129" s="58">
        <v>29</v>
      </c>
      <c r="Z129" s="54">
        <v>0.23</v>
      </c>
      <c r="AA129" s="54">
        <v>1.49</v>
      </c>
      <c r="AB129" s="60">
        <v>91.403000000000006</v>
      </c>
      <c r="AC129" s="59">
        <v>83.372</v>
      </c>
      <c r="AD129" s="16" t="s">
        <v>143</v>
      </c>
      <c r="AE129" s="7"/>
      <c r="AF129" s="8">
        <f>AH129-H129</f>
        <v>342</v>
      </c>
      <c r="AG129" s="11">
        <f>K129/AF129</f>
        <v>0.58187134502923976</v>
      </c>
      <c r="AH129" s="6">
        <v>43164</v>
      </c>
      <c r="AI129" s="7">
        <v>17</v>
      </c>
      <c r="AJ129" s="28">
        <f>M129*60</f>
        <v>47.272727272727273</v>
      </c>
      <c r="AK129" s="11">
        <f>4*R129</f>
        <v>17.72</v>
      </c>
      <c r="AL129" s="11">
        <f>4*Q129</f>
        <v>27.88</v>
      </c>
      <c r="AM129" s="57">
        <v>-2.1</v>
      </c>
      <c r="AN129" s="54">
        <v>0.63</v>
      </c>
      <c r="AO129" s="60">
        <f>SUM(AJ129:AN129)</f>
        <v>91.402727272727276</v>
      </c>
      <c r="AP129" s="60">
        <f>(AO129/109.633)*100</f>
        <v>83.371546224884185</v>
      </c>
    </row>
    <row r="130" spans="1:42" x14ac:dyDescent="0.2">
      <c r="A130" s="7">
        <v>32</v>
      </c>
      <c r="B130" s="4" t="s">
        <v>144</v>
      </c>
      <c r="C130" s="8">
        <v>998419</v>
      </c>
      <c r="D130" s="4"/>
      <c r="E130" s="128" t="s">
        <v>160</v>
      </c>
      <c r="F130" s="7"/>
      <c r="G130" s="53" t="s">
        <v>67</v>
      </c>
      <c r="H130" s="52">
        <v>42755</v>
      </c>
      <c r="I130" s="53" t="s">
        <v>74</v>
      </c>
      <c r="J130" s="61">
        <v>140</v>
      </c>
      <c r="K130" s="10">
        <v>186</v>
      </c>
      <c r="L130" s="10">
        <f>K130-J130</f>
        <v>46</v>
      </c>
      <c r="M130" s="67">
        <f>L130/132</f>
        <v>0.34848484848484851</v>
      </c>
      <c r="N130" s="11">
        <f>(M130/0.84)*100</f>
        <v>41.486291486291492</v>
      </c>
      <c r="O130" s="11">
        <v>0.45</v>
      </c>
      <c r="P130" s="54">
        <v>18.38</v>
      </c>
      <c r="Q130" s="54">
        <v>9.4499999999999993</v>
      </c>
      <c r="R130" s="54">
        <v>4.6900000000000004</v>
      </c>
      <c r="S130" s="55">
        <v>23</v>
      </c>
      <c r="T130" s="55">
        <v>22.5</v>
      </c>
      <c r="U130" s="56">
        <v>62</v>
      </c>
      <c r="V130" s="57">
        <v>1.2</v>
      </c>
      <c r="W130" s="57">
        <v>1.5</v>
      </c>
      <c r="X130" s="57">
        <v>2</v>
      </c>
      <c r="Y130" s="58">
        <v>33</v>
      </c>
      <c r="Z130" s="54">
        <v>0.23</v>
      </c>
      <c r="AA130" s="54">
        <v>1.62</v>
      </c>
      <c r="AB130" s="60">
        <v>73.838999999999999</v>
      </c>
      <c r="AC130" s="59">
        <v>67.350999999999999</v>
      </c>
      <c r="AD130" s="16" t="s">
        <v>96</v>
      </c>
      <c r="AE130" s="7"/>
      <c r="AF130" s="8">
        <f>AH130-H130</f>
        <v>409</v>
      </c>
      <c r="AG130" s="11">
        <f>K130/AF130</f>
        <v>0.45476772616136918</v>
      </c>
      <c r="AH130" s="6">
        <v>43164</v>
      </c>
      <c r="AI130" s="7">
        <v>32</v>
      </c>
      <c r="AJ130" s="28">
        <f>M130*60</f>
        <v>20.90909090909091</v>
      </c>
      <c r="AK130" s="11">
        <f>4*R130</f>
        <v>18.760000000000002</v>
      </c>
      <c r="AL130" s="11">
        <f>4*Q130</f>
        <v>37.799999999999997</v>
      </c>
      <c r="AM130" s="57">
        <v>-3</v>
      </c>
      <c r="AN130" s="54">
        <v>-0.63</v>
      </c>
      <c r="AO130" s="60">
        <f>SUM(AJ130:AN130)</f>
        <v>73.839090909090913</v>
      </c>
      <c r="AP130" s="60">
        <f>(AO130/109.633)*100</f>
        <v>67.351154222807835</v>
      </c>
    </row>
    <row r="131" spans="1:42" x14ac:dyDescent="0.2">
      <c r="H131" s="17">
        <f>AVERAGE(H75:H130)</f>
        <v>42814.428571428572</v>
      </c>
      <c r="J131" s="10">
        <f t="shared" ref="J131:AC131" si="19">AVERAGE(J75:J130)</f>
        <v>121.28571428571429</v>
      </c>
      <c r="K131" s="10">
        <f t="shared" si="19"/>
        <v>233.28571428571428</v>
      </c>
      <c r="L131" s="10">
        <f t="shared" si="19"/>
        <v>112</v>
      </c>
      <c r="M131" s="11">
        <f t="shared" si="19"/>
        <v>0.84848484848484851</v>
      </c>
      <c r="N131" s="11">
        <f t="shared" si="19"/>
        <v>101.01010101010104</v>
      </c>
      <c r="O131" s="11">
        <f t="shared" si="19"/>
        <v>0.66910714285714301</v>
      </c>
      <c r="P131" s="11">
        <f t="shared" si="19"/>
        <v>19.481964285714287</v>
      </c>
      <c r="Q131" s="11">
        <f t="shared" si="19"/>
        <v>10.541785714285711</v>
      </c>
      <c r="R131" s="11">
        <f t="shared" si="19"/>
        <v>5.2048214285714298</v>
      </c>
      <c r="S131" s="10">
        <f t="shared" si="19"/>
        <v>23.235714285714284</v>
      </c>
      <c r="T131" s="10">
        <f t="shared" si="19"/>
        <v>21.607142857142854</v>
      </c>
      <c r="U131" s="8">
        <f t="shared" si="19"/>
        <v>61.392857142857146</v>
      </c>
      <c r="V131" s="10">
        <f t="shared" si="19"/>
        <v>1.3339285714285718</v>
      </c>
      <c r="W131" s="10">
        <f t="shared" si="19"/>
        <v>1.4732142857142851</v>
      </c>
      <c r="X131" s="10">
        <f t="shared" si="19"/>
        <v>1.3214285714285714</v>
      </c>
      <c r="Y131" s="8">
        <f t="shared" si="19"/>
        <v>33.946428571428569</v>
      </c>
      <c r="Z131" s="11">
        <f t="shared" si="19"/>
        <v>0.2676785714285716</v>
      </c>
      <c r="AA131" s="11">
        <f t="shared" si="19"/>
        <v>1.5196428571428569</v>
      </c>
      <c r="AB131" s="59">
        <f t="shared" si="19"/>
        <v>111.68505357142861</v>
      </c>
      <c r="AC131" s="59">
        <f t="shared" si="19"/>
        <v>101.81033928571428</v>
      </c>
    </row>
    <row r="132" spans="1:42" x14ac:dyDescent="0.2">
      <c r="H132" s="6">
        <v>42814</v>
      </c>
      <c r="I132" s="7"/>
      <c r="J132" s="10">
        <v>121.3</v>
      </c>
      <c r="K132" s="10">
        <v>233.3</v>
      </c>
      <c r="L132" s="10">
        <v>112</v>
      </c>
      <c r="M132" s="11">
        <v>0.85</v>
      </c>
      <c r="N132" s="11">
        <v>101.01</v>
      </c>
      <c r="O132" s="11">
        <v>0.67</v>
      </c>
      <c r="P132" s="11">
        <v>19.48</v>
      </c>
      <c r="Q132" s="11">
        <v>10.54</v>
      </c>
      <c r="R132" s="11">
        <v>5.2</v>
      </c>
      <c r="S132" s="10">
        <v>23.2</v>
      </c>
      <c r="T132" s="10">
        <v>21.6</v>
      </c>
      <c r="U132" s="8">
        <v>61</v>
      </c>
      <c r="V132" s="10">
        <v>1.3</v>
      </c>
      <c r="W132" s="10">
        <v>1.5</v>
      </c>
      <c r="X132" s="10">
        <v>1.3</v>
      </c>
      <c r="Y132" s="8">
        <v>34</v>
      </c>
      <c r="Z132" s="11">
        <v>0.27</v>
      </c>
      <c r="AA132" s="11">
        <v>1.52</v>
      </c>
      <c r="AB132" s="59">
        <v>111.685</v>
      </c>
      <c r="AC132" s="59">
        <v>101.81</v>
      </c>
    </row>
    <row r="143" spans="1:42" x14ac:dyDescent="0.2">
      <c r="M143" s="12">
        <f ca="1">AVERAGE(M75:M152)</f>
        <v>0.84158896658896665</v>
      </c>
      <c r="AO143" s="70">
        <f ca="1">AVERAGE(AO75:AO152)</f>
        <v>109.5213081445917</v>
      </c>
    </row>
  </sheetData>
  <sortState ref="A75:AP130">
    <sortCondition descending="1" ref="AB75:AB130"/>
  </sortState>
  <mergeCells count="9">
    <mergeCell ref="B24:F24"/>
    <mergeCell ref="B25:J25"/>
    <mergeCell ref="B26:F26"/>
    <mergeCell ref="G70:G73"/>
    <mergeCell ref="F71:F73"/>
    <mergeCell ref="V72:X72"/>
    <mergeCell ref="G3:G6"/>
    <mergeCell ref="F4:F6"/>
    <mergeCell ref="V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kkoepke</dc:creator>
  <cp:lastModifiedBy>kkoepke</cp:lastModifiedBy>
  <dcterms:created xsi:type="dcterms:W3CDTF">2018-03-20T20:37:18Z</dcterms:created>
  <dcterms:modified xsi:type="dcterms:W3CDTF">2018-03-20T23:35:40Z</dcterms:modified>
</cp:coreProperties>
</file>